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5416" windowWidth="12120" windowHeight="9120" activeTab="4"/>
  </bookViews>
  <sheets>
    <sheet name="ком 4" sheetId="1" r:id="rId1"/>
    <sheet name="Ком5" sheetId="2" r:id="rId2"/>
    <sheet name="5 кл Ж" sheetId="3" r:id="rId3"/>
    <sheet name="6" sheetId="4" r:id="rId4"/>
    <sheet name=" 5" sheetId="5" r:id="rId5"/>
    <sheet name="4 кл жен" sheetId="6" r:id="rId6"/>
    <sheet name="4 кл. м" sheetId="7" r:id="rId7"/>
    <sheet name=" 4" sheetId="8" r:id="rId8"/>
  </sheets>
  <definedNames>
    <definedName name="_xlnm.Print_Area" localSheetId="7">' 4'!$A$1:$V$39</definedName>
    <definedName name="_xlnm.Print_Area" localSheetId="4">' 5'!$A$3:$V$46</definedName>
    <definedName name="_xlnm.Print_Area" localSheetId="5">'4 кл жен'!$A$1:$T$23</definedName>
    <definedName name="_xlnm.Print_Area" localSheetId="6">'4 кл. м'!$A$2:$T$30</definedName>
    <definedName name="_xlnm.Print_Area" localSheetId="2">'5 кл Ж'!$A$3:$S$25</definedName>
    <definedName name="_xlnm.Print_Area" localSheetId="3">'6'!$A$1:$U$25</definedName>
    <definedName name="_xlnm.Print_Area" localSheetId="0">'ком 4'!$A$1:$N$24</definedName>
    <definedName name="_xlnm.Print_Area" localSheetId="1">'Ком5'!$A$1:$O$34</definedName>
  </definedNames>
  <calcPr fullCalcOnLoad="1"/>
</workbook>
</file>

<file path=xl/sharedStrings.xml><?xml version="1.0" encoding="utf-8"?>
<sst xmlns="http://schemas.openxmlformats.org/spreadsheetml/2006/main" count="851" uniqueCount="217">
  <si>
    <t>Вид</t>
  </si>
  <si>
    <t>№</t>
  </si>
  <si>
    <t>Разряд</t>
  </si>
  <si>
    <t>связки</t>
  </si>
  <si>
    <t>Финиш</t>
  </si>
  <si>
    <t>Старт</t>
  </si>
  <si>
    <t>Итого</t>
  </si>
  <si>
    <t>Место</t>
  </si>
  <si>
    <t>КМС</t>
  </si>
  <si>
    <t>м</t>
  </si>
  <si>
    <t>МС</t>
  </si>
  <si>
    <t>ж</t>
  </si>
  <si>
    <t>Фамилия И.О.</t>
  </si>
  <si>
    <t>Класс</t>
  </si>
  <si>
    <t>Ранг</t>
  </si>
  <si>
    <t>Норматив выполнения</t>
  </si>
  <si>
    <t>1 разряд</t>
  </si>
  <si>
    <t>%</t>
  </si>
  <si>
    <t>Всего</t>
  </si>
  <si>
    <t>НИИЖТ</t>
  </si>
  <si>
    <t>г. Новосибирск</t>
  </si>
  <si>
    <t>Ф. И. О.</t>
  </si>
  <si>
    <t>Р</t>
  </si>
  <si>
    <t>Т финиша</t>
  </si>
  <si>
    <t>Т старта</t>
  </si>
  <si>
    <t>Штрафы на этапах</t>
  </si>
  <si>
    <t xml:space="preserve"> Т Общее</t>
  </si>
  <si>
    <t>т/к "Эдельвейс"</t>
  </si>
  <si>
    <t>Курмазов А.В.</t>
  </si>
  <si>
    <t>Винникова И.К.</t>
  </si>
  <si>
    <t>Макаренко Э.В.</t>
  </si>
  <si>
    <t>Симович Е.Ю.</t>
  </si>
  <si>
    <t>Коновницына Е.А.</t>
  </si>
  <si>
    <t>Токлович М.К.</t>
  </si>
  <si>
    <t>Липатов С.А.</t>
  </si>
  <si>
    <t>Коптев Р.С.</t>
  </si>
  <si>
    <t>Т на дист.</t>
  </si>
  <si>
    <t>Отсечка</t>
  </si>
  <si>
    <t>Макаренко В.В.</t>
  </si>
  <si>
    <t>Подтеребов В.В.</t>
  </si>
  <si>
    <t>Мустафа Н.В.</t>
  </si>
  <si>
    <t>Фадеев В.А.</t>
  </si>
  <si>
    <t>Обухова Е.А.</t>
  </si>
  <si>
    <t>Медведков И.А.</t>
  </si>
  <si>
    <t>Бабий Д.П.</t>
  </si>
  <si>
    <t>Емелина Т.В.</t>
  </si>
  <si>
    <t>Симович А.Ю.</t>
  </si>
  <si>
    <t>Гуторина Н.И.</t>
  </si>
  <si>
    <t>Новиков А.С.</t>
  </si>
  <si>
    <t>Сапьян И.А.</t>
  </si>
  <si>
    <t>Результат</t>
  </si>
  <si>
    <t xml:space="preserve">разрядов </t>
  </si>
  <si>
    <t>Т 1 э муж</t>
  </si>
  <si>
    <t>Ст. №</t>
  </si>
  <si>
    <t>см</t>
  </si>
  <si>
    <t>Пильгуй Е.В.</t>
  </si>
  <si>
    <t>Востриков Д.А.</t>
  </si>
  <si>
    <t>Андрющенко Д.И.</t>
  </si>
  <si>
    <t>Бакаев М.В.</t>
  </si>
  <si>
    <t>т/к "Ирбис"</t>
  </si>
  <si>
    <t>Самохин Д.А.</t>
  </si>
  <si>
    <t>Диденко А.Ю.</t>
  </si>
  <si>
    <t>Ливенец А.А.</t>
  </si>
  <si>
    <t>Скрябин Л.Ю.</t>
  </si>
  <si>
    <t>Иванова А.А.</t>
  </si>
  <si>
    <t>Козлов М.Г.</t>
  </si>
  <si>
    <t>Вовченко М.А.</t>
  </si>
  <si>
    <t>Маланчик А.Г.</t>
  </si>
  <si>
    <t>Общ</t>
  </si>
  <si>
    <t>общ</t>
  </si>
  <si>
    <t>% вып.</t>
  </si>
  <si>
    <t>Баранов П.Д.</t>
  </si>
  <si>
    <t>Токмаков В.В.</t>
  </si>
  <si>
    <t>Т штр.</t>
  </si>
  <si>
    <t>Штраф</t>
  </si>
  <si>
    <t>Кошедова Т.А.</t>
  </si>
  <si>
    <t>Шаталова Е.С.</t>
  </si>
  <si>
    <t>т/к "Ювента НГПУ</t>
  </si>
  <si>
    <t>Мельников А.В.</t>
  </si>
  <si>
    <t>Макян Г.А.</t>
  </si>
  <si>
    <t>Янова Н.В.</t>
  </si>
  <si>
    <t>Никитенко Е.А.</t>
  </si>
  <si>
    <t>т/к "Ювента НГПУ-"Юнион"</t>
  </si>
  <si>
    <t>Овчаренко Д.А.</t>
  </si>
  <si>
    <t>Киселева О.В.</t>
  </si>
  <si>
    <t>Шенин Д.В.</t>
  </si>
  <si>
    <t>Веретнов С.О.</t>
  </si>
  <si>
    <t>Азаров М.Е.</t>
  </si>
  <si>
    <t>Назаров Е.А.</t>
  </si>
  <si>
    <t>Чертова О.В.</t>
  </si>
  <si>
    <t>Ильенко Г.А.</t>
  </si>
  <si>
    <t>Ломакина О.П.</t>
  </si>
  <si>
    <t>Туманова А.Н.</t>
  </si>
  <si>
    <t>Полянская Е.В.</t>
  </si>
  <si>
    <t>НГУ</t>
  </si>
  <si>
    <t>Борисов А.А.</t>
  </si>
  <si>
    <t>Мамонтов П.Г.</t>
  </si>
  <si>
    <t>Кулаченко А.В.</t>
  </si>
  <si>
    <t>Бахтуров В.И.</t>
  </si>
  <si>
    <t>МОУ ДОД СЮТ г. Анжеро-Судженска</t>
  </si>
  <si>
    <t>Сорокин Е.Н.</t>
  </si>
  <si>
    <t>Марков К.В.</t>
  </si>
  <si>
    <t>Машканцев А.Ф.</t>
  </si>
  <si>
    <t>Савицкий Д.Н.</t>
  </si>
  <si>
    <t>Каминская Т.М.</t>
  </si>
  <si>
    <t>"Ураган" г. Междуреченск</t>
  </si>
  <si>
    <t>Мургазин С.Э.</t>
  </si>
  <si>
    <t>Чирва Д.П.</t>
  </si>
  <si>
    <t>т/к "Ювента НГПУ-ТСЦ "Панда"</t>
  </si>
  <si>
    <t>Самохина К.А.</t>
  </si>
  <si>
    <t>Герасимова Ю.Е.</t>
  </si>
  <si>
    <t>Сарамуд А.Г.</t>
  </si>
  <si>
    <t>СибГУФК г. Омск</t>
  </si>
  <si>
    <t>Власенко Т.М.</t>
  </si>
  <si>
    <t>Краузе Я.В.</t>
  </si>
  <si>
    <t xml:space="preserve">т/к "Эдельвейс </t>
  </si>
  <si>
    <t>Ермаков Е.Ю.</t>
  </si>
  <si>
    <t>Чернуха М.А.</t>
  </si>
  <si>
    <t>Токмачёв В.В.</t>
  </si>
  <si>
    <t>т/к "Вымпел" г. Абакан</t>
  </si>
  <si>
    <t>Дергачёва М.О.</t>
  </si>
  <si>
    <t>Глебов М.Е.</t>
  </si>
  <si>
    <t>Жданов П.В.</t>
  </si>
  <si>
    <t>г. Юрга</t>
  </si>
  <si>
    <t>Стаченко М.Ю.</t>
  </si>
  <si>
    <t>СФУ г. Красноярск</t>
  </si>
  <si>
    <t>Солянников С.А.</t>
  </si>
  <si>
    <t>Изгарышев В.В.</t>
  </si>
  <si>
    <t>Александров В.Н.</t>
  </si>
  <si>
    <t>Ефименко А.С.</t>
  </si>
  <si>
    <t>Немущенко Д.А.</t>
  </si>
  <si>
    <t>ТСЦ "Панда"-т/к "Друза"</t>
  </si>
  <si>
    <t>Михайловский Г.Г.</t>
  </si>
  <si>
    <t>Демидов Л.И.</t>
  </si>
  <si>
    <t>Панькова О.В.</t>
  </si>
  <si>
    <t>Кутовенко М.П.</t>
  </si>
  <si>
    <t>Никитина Л.С.</t>
  </si>
  <si>
    <t>Красноярск СФУ-г. Междуреченск</t>
  </si>
  <si>
    <t>Хроменков А.А.</t>
  </si>
  <si>
    <t>Сабитов А.В.</t>
  </si>
  <si>
    <t>Бородин И.С.</t>
  </si>
  <si>
    <t>ДЮСШ-2 г. Анжеро-Судженск</t>
  </si>
  <si>
    <t>Кобзев Д.Е.</t>
  </si>
  <si>
    <t>Немов А.В.</t>
  </si>
  <si>
    <t>Ан У.В.</t>
  </si>
  <si>
    <t>Коробчевская К.В.</t>
  </si>
  <si>
    <t>ТСЦ "Панда"</t>
  </si>
  <si>
    <t>Половинкин Ю.А.</t>
  </si>
  <si>
    <t>Т этапа 1</t>
  </si>
  <si>
    <t>снятие</t>
  </si>
  <si>
    <t>снята</t>
  </si>
  <si>
    <t>ПРОТОКОЛ</t>
  </si>
  <si>
    <t>результатов Кубка России по спортивному туризму</t>
  </si>
  <si>
    <t>5 класс</t>
  </si>
  <si>
    <t>Главный судья</t>
  </si>
  <si>
    <t>Главный секретарь</t>
  </si>
  <si>
    <t>6 декабря  2008 г.</t>
  </si>
  <si>
    <t>5 класс (женские связки)</t>
  </si>
  <si>
    <t>М</t>
  </si>
  <si>
    <t>Т эт 1</t>
  </si>
  <si>
    <t>Котожеков К.В.</t>
  </si>
  <si>
    <t>отсечка</t>
  </si>
  <si>
    <t>сошли</t>
  </si>
  <si>
    <t>Муртазин С.Э.</t>
  </si>
  <si>
    <t>Т на дист</t>
  </si>
  <si>
    <t>Т 1 эт муж</t>
  </si>
  <si>
    <t>Митяев Б.А.</t>
  </si>
  <si>
    <t>№ ст</t>
  </si>
  <si>
    <t>IV ЭТАПА Кубка России по спортивному туризму</t>
  </si>
  <si>
    <t>4 класс</t>
  </si>
  <si>
    <t>Жигарев О.Л., СРК, МСМК, г. Новосибирск</t>
  </si>
  <si>
    <t>Добарина И.А., СРК, МСМК, г. Новосибирск</t>
  </si>
  <si>
    <t>6 декабря 2008 г.</t>
  </si>
  <si>
    <t>Добарина И.А. СРК, МСМК, г. Новосибирск</t>
  </si>
  <si>
    <t>6 класс</t>
  </si>
  <si>
    <t>7 декабря 2008 г.</t>
  </si>
  <si>
    <t>ПРОТОКОЛ РЕЗУЛЬТАТОВ</t>
  </si>
  <si>
    <t>Добарина И. А. СРК, МСМК, г. Новосибирск</t>
  </si>
  <si>
    <t>4 класс (женские связки)</t>
  </si>
  <si>
    <t>% выпол</t>
  </si>
  <si>
    <t>4 класс (мужские связки)</t>
  </si>
  <si>
    <t>Территория</t>
  </si>
  <si>
    <t xml:space="preserve">Норматив </t>
  </si>
  <si>
    <t>выполнения</t>
  </si>
  <si>
    <t>г. Юрга, Кемеровская область</t>
  </si>
  <si>
    <t>ТСЦ "Панда"-Алтайский край</t>
  </si>
  <si>
    <t>ТСЦ "Панда"-НГУ</t>
  </si>
  <si>
    <t>т/к "Эдельвейс - ТСЦ "Панда"</t>
  </si>
  <si>
    <t>ТСЦ "Панда"-г. Междуреченск</t>
  </si>
  <si>
    <t>дистанция - горная - группа</t>
  </si>
  <si>
    <t>Новосибирская область, НГУ</t>
  </si>
  <si>
    <t>дистанция - горная - связка</t>
  </si>
  <si>
    <t>Кемеровская область "Ураган"               г. Междуреченск</t>
  </si>
  <si>
    <t>Новосибирская область,                т/к "Ювента НГПУ</t>
  </si>
  <si>
    <t>Новосибирская область,               т/к "Ювента НГПУ</t>
  </si>
  <si>
    <t>НГТУ-ТСЦ "Панда"</t>
  </si>
  <si>
    <t>"Сибирь"-НГТУ-ТСЦ "Панда"</t>
  </si>
  <si>
    <t>Красноярск СФУ-г. Междур-к</t>
  </si>
  <si>
    <t>Шварц Ю.П.</t>
  </si>
  <si>
    <t>Копытин А.Л.</t>
  </si>
  <si>
    <t>Республика Алтай</t>
  </si>
  <si>
    <t>Акчина А.В.</t>
  </si>
  <si>
    <t>Чепканакова И.А.</t>
  </si>
  <si>
    <t>Калиновский Н.В.</t>
  </si>
  <si>
    <t>Будеев В.А.</t>
  </si>
  <si>
    <t>г. Томск, Томская область</t>
  </si>
  <si>
    <t>Князева А.А.</t>
  </si>
  <si>
    <t>Щапова Е.А.</t>
  </si>
  <si>
    <t>Омская обл.-ТСЦ "Панда"</t>
  </si>
  <si>
    <t>не фин</t>
  </si>
  <si>
    <t>Новосибирская область                НГТУ-ТСЦ "Панда"</t>
  </si>
  <si>
    <t>Новосибирская область                  т/к "Эдельвейс"</t>
  </si>
  <si>
    <t>Новосибирская область                        т/к "Ювента НГПУ</t>
  </si>
  <si>
    <t>Новосибирская область                 "Сибирь"-НГТУ-ТСЦ "Панда"</t>
  </si>
  <si>
    <t>Норматив</t>
  </si>
  <si>
    <t xml:space="preserve"> выполнения</t>
  </si>
  <si>
    <t>Кемеровская область                        г. Междуреченск - Красноярск СФУ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</si>
</sst>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h]:mm:ss;@"/>
    <numFmt numFmtId="178" formatCode="h:mm:ss;@"/>
    <numFmt numFmtId="179" formatCode="0.0"/>
    <numFmt numFmtId="180" formatCode="[$-F400]h:mm:ss\ AM/PM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7" fontId="4" fillId="0" borderId="0" xfId="0" applyNumberFormat="1" applyFont="1" applyBorder="1" applyAlignment="1">
      <alignment horizontal="justify" vertical="top" wrapText="1"/>
    </xf>
    <xf numFmtId="177" fontId="4" fillId="0" borderId="0" xfId="0" applyNumberFormat="1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/>
    </xf>
    <xf numFmtId="21" fontId="4" fillId="0" borderId="13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2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21" fontId="4" fillId="0" borderId="13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178" fontId="1" fillId="0" borderId="3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8" fontId="4" fillId="0" borderId="19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1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178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/>
    </xf>
    <xf numFmtId="178" fontId="4" fillId="0" borderId="3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8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/>
    </xf>
    <xf numFmtId="178" fontId="4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78" fontId="4" fillId="0" borderId="24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78" fontId="4" fillId="0" borderId="27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21" fontId="4" fillId="0" borderId="16" xfId="0" applyNumberFormat="1" applyFont="1" applyBorder="1" applyAlignment="1">
      <alignment/>
    </xf>
    <xf numFmtId="178" fontId="4" fillId="0" borderId="12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178" fontId="4" fillId="0" borderId="5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8" fillId="0" borderId="3" xfId="0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/>
    </xf>
    <xf numFmtId="21" fontId="4" fillId="0" borderId="16" xfId="0" applyNumberFormat="1" applyFont="1" applyBorder="1" applyAlignment="1">
      <alignment/>
    </xf>
    <xf numFmtId="21" fontId="4" fillId="0" borderId="3" xfId="0" applyNumberFormat="1" applyFont="1" applyBorder="1" applyAlignment="1">
      <alignment/>
    </xf>
    <xf numFmtId="21" fontId="4" fillId="0" borderId="3" xfId="0" applyNumberFormat="1" applyFont="1" applyBorder="1" applyAlignment="1">
      <alignment horizontal="center" vertical="top" wrapText="1"/>
    </xf>
    <xf numFmtId="180" fontId="4" fillId="0" borderId="3" xfId="0" applyNumberFormat="1" applyFont="1" applyBorder="1" applyAlignment="1">
      <alignment horizontal="center" vertical="top" wrapText="1"/>
    </xf>
    <xf numFmtId="177" fontId="4" fillId="0" borderId="3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1" fontId="4" fillId="0" borderId="8" xfId="0" applyNumberFormat="1" applyFont="1" applyBorder="1" applyAlignment="1">
      <alignment horizontal="center" vertical="top" wrapText="1"/>
    </xf>
    <xf numFmtId="177" fontId="4" fillId="0" borderId="6" xfId="0" applyNumberFormat="1" applyFont="1" applyBorder="1" applyAlignment="1">
      <alignment horizontal="center" vertical="top" wrapText="1"/>
    </xf>
    <xf numFmtId="179" fontId="4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21" fontId="4" fillId="0" borderId="0" xfId="0" applyNumberFormat="1" applyFont="1" applyBorder="1" applyAlignment="1">
      <alignment/>
    </xf>
    <xf numFmtId="0" fontId="8" fillId="0" borderId="8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78" fontId="4" fillId="0" borderId="36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0" borderId="24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38" xfId="0" applyNumberFormat="1" applyFont="1" applyBorder="1" applyAlignment="1">
      <alignment horizontal="center"/>
    </xf>
    <xf numFmtId="178" fontId="4" fillId="0" borderId="30" xfId="0" applyNumberFormat="1" applyFont="1" applyBorder="1" applyAlignment="1">
      <alignment horizontal="center"/>
    </xf>
    <xf numFmtId="178" fontId="4" fillId="0" borderId="39" xfId="0" applyNumberFormat="1" applyFont="1" applyBorder="1" applyAlignment="1">
      <alignment horizontal="center"/>
    </xf>
    <xf numFmtId="21" fontId="4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44" xfId="0" applyFont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178" fontId="4" fillId="0" borderId="44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" fillId="0" borderId="2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0" fontId="4" fillId="0" borderId="18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21" fontId="4" fillId="0" borderId="26" xfId="0" applyNumberFormat="1" applyFont="1" applyBorder="1" applyAlignment="1">
      <alignment horizontal="center"/>
    </xf>
    <xf numFmtId="21" fontId="4" fillId="0" borderId="2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21" fontId="4" fillId="0" borderId="5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21" fontId="4" fillId="0" borderId="16" xfId="0" applyNumberFormat="1" applyFont="1" applyBorder="1" applyAlignment="1">
      <alignment/>
    </xf>
    <xf numFmtId="21" fontId="4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1" fontId="4" fillId="0" borderId="0" xfId="0" applyNumberFormat="1" applyFont="1" applyBorder="1" applyAlignment="1">
      <alignment/>
    </xf>
    <xf numFmtId="0" fontId="4" fillId="0" borderId="4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8" fontId="4" fillId="0" borderId="20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0" fontId="13" fillId="0" borderId="47" xfId="0" applyNumberFormat="1" applyFont="1" applyBorder="1" applyAlignment="1">
      <alignment horizontal="center"/>
    </xf>
    <xf numFmtId="0" fontId="13" fillId="0" borderId="48" xfId="0" applyNumberFormat="1" applyFont="1" applyBorder="1" applyAlignment="1">
      <alignment horizontal="center"/>
    </xf>
    <xf numFmtId="0" fontId="13" fillId="0" borderId="49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 horizontal="center"/>
    </xf>
    <xf numFmtId="21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78" fontId="4" fillId="0" borderId="42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78" fontId="4" fillId="0" borderId="52" xfId="0" applyNumberFormat="1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179" fontId="4" fillId="0" borderId="0" xfId="0" applyNumberFormat="1" applyFont="1" applyBorder="1" applyAlignment="1">
      <alignment horizontal="center"/>
    </xf>
    <xf numFmtId="178" fontId="4" fillId="0" borderId="4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178" fontId="4" fillId="0" borderId="46" xfId="0" applyNumberFormat="1" applyFont="1" applyBorder="1" applyAlignment="1">
      <alignment horizontal="center"/>
    </xf>
    <xf numFmtId="178" fontId="4" fillId="0" borderId="4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1" fontId="4" fillId="0" borderId="26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78" fontId="4" fillId="0" borderId="42" xfId="0" applyNumberFormat="1" applyFont="1" applyBorder="1" applyAlignment="1">
      <alignment/>
    </xf>
    <xf numFmtId="178" fontId="4" fillId="0" borderId="30" xfId="0" applyNumberFormat="1" applyFont="1" applyBorder="1" applyAlignment="1">
      <alignment/>
    </xf>
    <xf numFmtId="178" fontId="4" fillId="0" borderId="39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21" fontId="4" fillId="0" borderId="42" xfId="0" applyNumberFormat="1" applyFont="1" applyBorder="1" applyAlignment="1">
      <alignment horizontal="center"/>
    </xf>
    <xf numFmtId="21" fontId="4" fillId="0" borderId="3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21" fontId="4" fillId="0" borderId="2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8" fontId="4" fillId="0" borderId="40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4" fillId="0" borderId="40" xfId="0" applyNumberFormat="1" applyFon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21" fontId="4" fillId="0" borderId="21" xfId="0" applyNumberFormat="1" applyFont="1" applyBorder="1" applyAlignment="1">
      <alignment/>
    </xf>
    <xf numFmtId="178" fontId="4" fillId="0" borderId="13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5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78" fontId="1" fillId="0" borderId="34" xfId="0" applyNumberFormat="1" applyFont="1" applyBorder="1" applyAlignment="1">
      <alignment horizontal="center"/>
    </xf>
    <xf numFmtId="178" fontId="1" fillId="0" borderId="31" xfId="0" applyNumberFormat="1" applyFont="1" applyBorder="1" applyAlignment="1">
      <alignment horizontal="center"/>
    </xf>
    <xf numFmtId="178" fontId="1" fillId="0" borderId="53" xfId="0" applyNumberFormat="1" applyFont="1" applyBorder="1" applyAlignment="1">
      <alignment horizontal="center"/>
    </xf>
    <xf numFmtId="178" fontId="1" fillId="0" borderId="5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wrapText="1"/>
    </xf>
    <xf numFmtId="0" fontId="4" fillId="0" borderId="47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6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workbookViewId="0" topLeftCell="A4">
      <selection activeCell="K28" sqref="K28"/>
    </sheetView>
  </sheetViews>
  <sheetFormatPr defaultColWidth="9.140625" defaultRowHeight="12.75"/>
  <cols>
    <col min="1" max="1" width="4.00390625" style="3" bestFit="1" customWidth="1"/>
    <col min="2" max="2" width="22.7109375" style="2" customWidth="1"/>
    <col min="3" max="3" width="8.28125" style="4" bestFit="1" customWidth="1"/>
    <col min="4" max="4" width="22.7109375" style="2" customWidth="1"/>
    <col min="5" max="5" width="9.28125" style="4" customWidth="1"/>
    <col min="6" max="6" width="8.7109375" style="4" customWidth="1"/>
    <col min="7" max="7" width="40.00390625" style="1" customWidth="1"/>
    <col min="8" max="8" width="13.7109375" style="1" customWidth="1"/>
    <col min="9" max="10" width="10.8515625" style="1" customWidth="1"/>
    <col min="11" max="11" width="12.00390625" style="1" customWidth="1"/>
    <col min="12" max="12" width="12.8515625" style="1" customWidth="1"/>
    <col min="13" max="13" width="10.421875" style="1" customWidth="1"/>
    <col min="14" max="14" width="11.7109375" style="1" customWidth="1"/>
    <col min="15" max="16384" width="9.140625" style="2" customWidth="1"/>
  </cols>
  <sheetData>
    <row r="1" spans="1:13" s="156" customFormat="1" ht="20.25">
      <c r="A1" s="151"/>
      <c r="C1" s="154"/>
      <c r="E1" s="154"/>
      <c r="F1" s="154"/>
      <c r="G1" s="154" t="s">
        <v>176</v>
      </c>
      <c r="H1" s="154"/>
      <c r="I1" s="154"/>
      <c r="J1" s="154"/>
      <c r="K1" s="154"/>
      <c r="L1" s="155"/>
      <c r="M1" s="154"/>
    </row>
    <row r="2" spans="1:13" s="156" customFormat="1" ht="20.25">
      <c r="A2" s="151"/>
      <c r="C2" s="154"/>
      <c r="E2" s="187" t="s">
        <v>168</v>
      </c>
      <c r="F2" s="187"/>
      <c r="G2" s="187"/>
      <c r="H2" s="187"/>
      <c r="I2" s="154"/>
      <c r="J2" s="154"/>
      <c r="K2" s="154"/>
      <c r="L2" s="155"/>
      <c r="M2" s="154"/>
    </row>
    <row r="3" spans="1:13" s="156" customFormat="1" ht="20.25">
      <c r="A3" s="151"/>
      <c r="C3" s="154"/>
      <c r="E3" s="304" t="s">
        <v>189</v>
      </c>
      <c r="F3" s="304"/>
      <c r="G3" s="304"/>
      <c r="H3" s="304"/>
      <c r="I3" s="154"/>
      <c r="J3" s="154"/>
      <c r="K3" s="154"/>
      <c r="L3" s="155"/>
      <c r="M3" s="154"/>
    </row>
    <row r="4" spans="1:13" s="156" customFormat="1" ht="20.25">
      <c r="A4" s="151"/>
      <c r="C4" s="154"/>
      <c r="E4" s="154"/>
      <c r="F4" s="154"/>
      <c r="G4" s="154" t="s">
        <v>169</v>
      </c>
      <c r="H4" s="154"/>
      <c r="I4" s="154"/>
      <c r="J4" s="154"/>
      <c r="K4" s="154"/>
      <c r="L4" s="155"/>
      <c r="M4" s="154"/>
    </row>
    <row r="5" spans="1:13" s="156" customFormat="1" ht="20.25">
      <c r="A5" s="151"/>
      <c r="C5" s="154"/>
      <c r="E5" s="154"/>
      <c r="F5" s="154"/>
      <c r="G5" s="154"/>
      <c r="H5" s="154"/>
      <c r="I5" s="154"/>
      <c r="J5" s="154"/>
      <c r="K5" s="154"/>
      <c r="L5" s="155"/>
      <c r="M5" s="154"/>
    </row>
    <row r="6" spans="1:13" s="6" customFormat="1" ht="26.25">
      <c r="A6" s="40"/>
      <c r="C6" s="5"/>
      <c r="E6" s="152"/>
      <c r="F6" s="152"/>
      <c r="H6" s="152"/>
      <c r="I6" s="5"/>
      <c r="J6" s="5"/>
      <c r="K6" s="5"/>
      <c r="L6" s="39"/>
      <c r="M6" s="5"/>
    </row>
    <row r="7" spans="1:13" s="6" customFormat="1" ht="19.5" thickBot="1">
      <c r="A7" s="40"/>
      <c r="C7" s="305" t="s">
        <v>20</v>
      </c>
      <c r="D7" s="305"/>
      <c r="E7" s="39"/>
      <c r="F7" s="39"/>
      <c r="G7" s="39"/>
      <c r="H7" s="39"/>
      <c r="I7" s="39"/>
      <c r="J7" s="305" t="s">
        <v>172</v>
      </c>
      <c r="K7" s="305"/>
      <c r="L7" s="305"/>
      <c r="M7" s="5"/>
    </row>
    <row r="8" spans="1:14" s="4" customFormat="1" ht="18.75">
      <c r="A8" s="301" t="s">
        <v>1</v>
      </c>
      <c r="B8" s="303" t="s">
        <v>12</v>
      </c>
      <c r="C8" s="303" t="s">
        <v>2</v>
      </c>
      <c r="D8" s="303" t="s">
        <v>12</v>
      </c>
      <c r="E8" s="294" t="s">
        <v>2</v>
      </c>
      <c r="F8" s="12" t="s">
        <v>0</v>
      </c>
      <c r="G8" s="294" t="s">
        <v>181</v>
      </c>
      <c r="H8" s="294" t="s">
        <v>4</v>
      </c>
      <c r="I8" s="294" t="s">
        <v>5</v>
      </c>
      <c r="J8" s="294" t="s">
        <v>37</v>
      </c>
      <c r="K8" s="294" t="s">
        <v>164</v>
      </c>
      <c r="L8" s="294" t="s">
        <v>165</v>
      </c>
      <c r="M8" s="299" t="s">
        <v>18</v>
      </c>
      <c r="N8" s="296" t="s">
        <v>7</v>
      </c>
    </row>
    <row r="9" spans="1:14" ht="19.5" thickBot="1">
      <c r="A9" s="302"/>
      <c r="B9" s="298"/>
      <c r="C9" s="298"/>
      <c r="D9" s="298"/>
      <c r="E9" s="295"/>
      <c r="F9" s="86" t="s">
        <v>3</v>
      </c>
      <c r="G9" s="295"/>
      <c r="H9" s="295"/>
      <c r="I9" s="295"/>
      <c r="J9" s="295"/>
      <c r="K9" s="295"/>
      <c r="L9" s="298"/>
      <c r="M9" s="300"/>
      <c r="N9" s="297"/>
    </row>
    <row r="10" spans="1:14" s="6" customFormat="1" ht="18.75">
      <c r="A10" s="120">
        <v>62</v>
      </c>
      <c r="B10" s="69" t="s">
        <v>106</v>
      </c>
      <c r="C10" s="36">
        <v>2</v>
      </c>
      <c r="D10" s="69" t="s">
        <v>41</v>
      </c>
      <c r="E10" s="36" t="s">
        <v>10</v>
      </c>
      <c r="F10" s="12" t="s">
        <v>9</v>
      </c>
      <c r="G10" s="308" t="s">
        <v>192</v>
      </c>
      <c r="H10" s="116">
        <v>0.5068518518518519</v>
      </c>
      <c r="I10" s="116">
        <v>0.48125</v>
      </c>
      <c r="J10" s="116">
        <v>0.0009375</v>
      </c>
      <c r="K10" s="116">
        <f aca="true" t="shared" si="0" ref="K10:K17">H10-I10-J10</f>
        <v>0.024664351851851875</v>
      </c>
      <c r="L10" s="311">
        <v>0.0026388888888888885</v>
      </c>
      <c r="M10" s="312">
        <f>K10+K11+L10</f>
        <v>0.06070601851851855</v>
      </c>
      <c r="N10" s="292">
        <v>1</v>
      </c>
    </row>
    <row r="11" spans="1:14" s="6" customFormat="1" ht="20.25" customHeight="1" thickBot="1">
      <c r="A11" s="121">
        <v>56</v>
      </c>
      <c r="B11" s="46" t="s">
        <v>40</v>
      </c>
      <c r="C11" s="15" t="s">
        <v>10</v>
      </c>
      <c r="D11" s="46" t="s">
        <v>104</v>
      </c>
      <c r="E11" s="15">
        <v>1</v>
      </c>
      <c r="F11" s="86" t="s">
        <v>11</v>
      </c>
      <c r="G11" s="309"/>
      <c r="H11" s="118">
        <v>0.4542361111111111</v>
      </c>
      <c r="I11" s="118">
        <v>0.42083333333333334</v>
      </c>
      <c r="J11" s="118"/>
      <c r="K11" s="118">
        <f t="shared" si="0"/>
        <v>0.03340277777777778</v>
      </c>
      <c r="L11" s="307"/>
      <c r="M11" s="313"/>
      <c r="N11" s="293"/>
    </row>
    <row r="12" spans="1:14" ht="18.75">
      <c r="A12" s="144">
        <v>57</v>
      </c>
      <c r="B12" s="47" t="s">
        <v>66</v>
      </c>
      <c r="C12" s="34">
        <v>1</v>
      </c>
      <c r="D12" s="47" t="s">
        <v>39</v>
      </c>
      <c r="E12" s="34" t="s">
        <v>8</v>
      </c>
      <c r="F12" s="78" t="s">
        <v>9</v>
      </c>
      <c r="G12" s="310" t="s">
        <v>193</v>
      </c>
      <c r="H12" s="79">
        <v>0.4912384259259259</v>
      </c>
      <c r="I12" s="79">
        <v>0.4465277777777778</v>
      </c>
      <c r="J12" s="79"/>
      <c r="K12" s="79">
        <f t="shared" si="0"/>
        <v>0.044710648148148124</v>
      </c>
      <c r="L12" s="311">
        <v>0.004803240740740741</v>
      </c>
      <c r="M12" s="312">
        <f>K12+L12+K13</f>
        <v>0.09238425925925918</v>
      </c>
      <c r="N12" s="292">
        <v>2</v>
      </c>
    </row>
    <row r="13" spans="1:14" ht="19.5" thickBot="1">
      <c r="A13" s="190">
        <v>75</v>
      </c>
      <c r="B13" s="72" t="s">
        <v>30</v>
      </c>
      <c r="C13" s="54">
        <v>1</v>
      </c>
      <c r="D13" s="72" t="s">
        <v>38</v>
      </c>
      <c r="E13" s="54" t="s">
        <v>8</v>
      </c>
      <c r="F13" s="191" t="s">
        <v>11</v>
      </c>
      <c r="G13" s="310"/>
      <c r="H13" s="192">
        <v>0.635636574074074</v>
      </c>
      <c r="I13" s="192">
        <v>0.5902777777777778</v>
      </c>
      <c r="J13" s="192">
        <v>0.002488425925925926</v>
      </c>
      <c r="K13" s="192">
        <f t="shared" si="0"/>
        <v>0.042870370370370316</v>
      </c>
      <c r="L13" s="306"/>
      <c r="M13" s="314"/>
      <c r="N13" s="293"/>
    </row>
    <row r="14" spans="1:14" s="6" customFormat="1" ht="20.25" customHeight="1">
      <c r="A14" s="120">
        <v>60</v>
      </c>
      <c r="B14" s="69" t="s">
        <v>78</v>
      </c>
      <c r="C14" s="36">
        <v>2</v>
      </c>
      <c r="D14" s="69" t="s">
        <v>79</v>
      </c>
      <c r="E14" s="36">
        <v>2</v>
      </c>
      <c r="F14" s="12" t="s">
        <v>9</v>
      </c>
      <c r="G14" s="308" t="s">
        <v>194</v>
      </c>
      <c r="H14" s="116">
        <v>0.5190625</v>
      </c>
      <c r="I14" s="116">
        <v>0.4680555555555555</v>
      </c>
      <c r="J14" s="116">
        <v>0.001388888888888889</v>
      </c>
      <c r="K14" s="116">
        <f t="shared" si="0"/>
        <v>0.04961805555555559</v>
      </c>
      <c r="L14" s="311">
        <v>0.002905092592592593</v>
      </c>
      <c r="M14" s="312">
        <f>K14+K15+L14</f>
        <v>0.14015046296296296</v>
      </c>
      <c r="N14" s="292">
        <v>3</v>
      </c>
    </row>
    <row r="15" spans="1:14" s="6" customFormat="1" ht="19.5" thickBot="1">
      <c r="A15" s="121">
        <v>67</v>
      </c>
      <c r="B15" s="46" t="s">
        <v>75</v>
      </c>
      <c r="C15" s="15">
        <v>2</v>
      </c>
      <c r="D15" s="46" t="s">
        <v>76</v>
      </c>
      <c r="E15" s="15">
        <v>2</v>
      </c>
      <c r="F15" s="86" t="s">
        <v>11</v>
      </c>
      <c r="G15" s="309"/>
      <c r="H15" s="118">
        <v>0.6174884259259259</v>
      </c>
      <c r="I15" s="118">
        <v>0.5298611111111111</v>
      </c>
      <c r="J15" s="118"/>
      <c r="K15" s="118">
        <f t="shared" si="0"/>
        <v>0.08762731481481478</v>
      </c>
      <c r="L15" s="307"/>
      <c r="M15" s="313"/>
      <c r="N15" s="293"/>
    </row>
    <row r="16" spans="1:14" s="8" customFormat="1" ht="20.25" customHeight="1">
      <c r="A16" s="144">
        <v>52</v>
      </c>
      <c r="B16" s="47" t="s">
        <v>95</v>
      </c>
      <c r="C16" s="34">
        <v>2</v>
      </c>
      <c r="D16" s="47" t="s">
        <v>96</v>
      </c>
      <c r="E16" s="34">
        <v>2</v>
      </c>
      <c r="F16" s="78" t="s">
        <v>9</v>
      </c>
      <c r="G16" s="310" t="s">
        <v>190</v>
      </c>
      <c r="H16" s="79">
        <v>0.5350115740740741</v>
      </c>
      <c r="I16" s="79">
        <v>0.4083333333333334</v>
      </c>
      <c r="J16" s="79"/>
      <c r="K16" s="79">
        <f t="shared" si="0"/>
        <v>0.1266782407407407</v>
      </c>
      <c r="L16" s="306">
        <v>0.006967592592592592</v>
      </c>
      <c r="M16" s="314">
        <f>K16+K17+L16</f>
        <v>0.24385416666666657</v>
      </c>
      <c r="N16" s="292">
        <v>4</v>
      </c>
    </row>
    <row r="17" spans="1:14" s="8" customFormat="1" ht="22.5" customHeight="1" thickBot="1">
      <c r="A17" s="121">
        <v>59</v>
      </c>
      <c r="B17" s="46" t="s">
        <v>92</v>
      </c>
      <c r="C17" s="15">
        <v>1</v>
      </c>
      <c r="D17" s="46" t="s">
        <v>93</v>
      </c>
      <c r="E17" s="15">
        <v>2</v>
      </c>
      <c r="F17" s="86" t="s">
        <v>11</v>
      </c>
      <c r="G17" s="309"/>
      <c r="H17" s="118">
        <v>0.5699305555555555</v>
      </c>
      <c r="I17" s="118">
        <v>0.4597222222222222</v>
      </c>
      <c r="J17" s="118"/>
      <c r="K17" s="118">
        <f t="shared" si="0"/>
        <v>0.1102083333333333</v>
      </c>
      <c r="L17" s="307"/>
      <c r="M17" s="313"/>
      <c r="N17" s="293"/>
    </row>
    <row r="18" spans="1:14" ht="18.75">
      <c r="A18" s="19"/>
      <c r="B18" s="56"/>
      <c r="C18" s="19"/>
      <c r="D18" s="56"/>
      <c r="E18" s="19"/>
      <c r="F18" s="157"/>
      <c r="G18" s="19"/>
      <c r="H18" s="158"/>
      <c r="I18" s="158"/>
      <c r="J18" s="158"/>
      <c r="K18" s="158"/>
      <c r="L18" s="159"/>
      <c r="M18" s="163"/>
      <c r="N18" s="188"/>
    </row>
    <row r="19" spans="1:14" ht="18.75">
      <c r="A19" s="19"/>
      <c r="B19" s="56"/>
      <c r="C19" s="19"/>
      <c r="D19" s="56"/>
      <c r="E19" s="19"/>
      <c r="F19" s="157"/>
      <c r="G19" s="19"/>
      <c r="H19" s="158"/>
      <c r="I19" s="158"/>
      <c r="J19" s="158"/>
      <c r="K19" s="158"/>
      <c r="L19" s="159"/>
      <c r="M19" s="163"/>
      <c r="N19" s="188"/>
    </row>
    <row r="21" spans="4:11" ht="20.25">
      <c r="D21" s="151" t="s">
        <v>154</v>
      </c>
      <c r="E21" s="154"/>
      <c r="F21" s="154"/>
      <c r="G21" s="187" t="s">
        <v>170</v>
      </c>
      <c r="H21" s="187"/>
      <c r="I21" s="187"/>
      <c r="J21" s="187"/>
      <c r="K21" s="187"/>
    </row>
    <row r="22" spans="4:12" ht="20.25">
      <c r="D22" s="151"/>
      <c r="E22" s="154"/>
      <c r="F22" s="154"/>
      <c r="G22" s="154"/>
      <c r="H22" s="155"/>
      <c r="I22" s="154"/>
      <c r="J22" s="156"/>
      <c r="K22" s="156"/>
      <c r="L22" s="187"/>
    </row>
    <row r="23" spans="4:12" ht="21.75" customHeight="1">
      <c r="D23" s="151" t="s">
        <v>155</v>
      </c>
      <c r="E23" s="154"/>
      <c r="F23" s="154"/>
      <c r="G23" s="187" t="s">
        <v>171</v>
      </c>
      <c r="H23" s="187"/>
      <c r="I23" s="187"/>
      <c r="J23" s="187"/>
      <c r="K23" s="187"/>
      <c r="L23" s="156"/>
    </row>
    <row r="24" spans="4:12" ht="16.5" customHeight="1">
      <c r="D24" s="187"/>
      <c r="E24" s="187"/>
      <c r="F24" s="187"/>
      <c r="G24" s="187"/>
      <c r="H24" s="187"/>
      <c r="I24" s="187"/>
      <c r="J24" s="187"/>
      <c r="K24" s="187"/>
      <c r="L24" s="187"/>
    </row>
    <row r="25" ht="15.75"/>
    <row r="26" ht="12.75"/>
    <row r="27" ht="12.75"/>
    <row r="28" ht="12.75"/>
    <row r="29" ht="12.75"/>
    <row r="30" ht="21" customHeight="1"/>
    <row r="31" ht="12.75"/>
    <row r="32" ht="21.75" customHeight="1"/>
    <row r="33" ht="19.5" customHeight="1"/>
    <row r="34" ht="12.75"/>
    <row r="35" ht="17.25" customHeight="1"/>
    <row r="36" ht="12.75"/>
    <row r="37" ht="12.75"/>
    <row r="38" ht="12.75"/>
    <row r="39" ht="19.5" customHeight="1"/>
    <row r="40" ht="20.25" customHeight="1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</sheetData>
  <mergeCells count="32">
    <mergeCell ref="M10:M11"/>
    <mergeCell ref="M12:M13"/>
    <mergeCell ref="M14:M15"/>
    <mergeCell ref="M16:M17"/>
    <mergeCell ref="G16:G17"/>
    <mergeCell ref="L10:L11"/>
    <mergeCell ref="L12:L13"/>
    <mergeCell ref="L14:L15"/>
    <mergeCell ref="E3:H3"/>
    <mergeCell ref="C7:D7"/>
    <mergeCell ref="J7:L7"/>
    <mergeCell ref="L16:L17"/>
    <mergeCell ref="K8:K9"/>
    <mergeCell ref="J8:J9"/>
    <mergeCell ref="E8:E9"/>
    <mergeCell ref="G10:G11"/>
    <mergeCell ref="G12:G13"/>
    <mergeCell ref="G14:G15"/>
    <mergeCell ref="A8:A9"/>
    <mergeCell ref="B8:B9"/>
    <mergeCell ref="C8:C9"/>
    <mergeCell ref="D8:D9"/>
    <mergeCell ref="G8:G9"/>
    <mergeCell ref="H8:H9"/>
    <mergeCell ref="I8:I9"/>
    <mergeCell ref="N8:N9"/>
    <mergeCell ref="L8:L9"/>
    <mergeCell ref="M8:M9"/>
    <mergeCell ref="N10:N11"/>
    <mergeCell ref="N12:N13"/>
    <mergeCell ref="N14:N15"/>
    <mergeCell ref="N16:N17"/>
  </mergeCells>
  <printOptions/>
  <pageMargins left="0.49" right="0.2" top="0.78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50" zoomScaleNormal="50" workbookViewId="0" topLeftCell="A1">
      <selection activeCell="G6" sqref="G6"/>
    </sheetView>
  </sheetViews>
  <sheetFormatPr defaultColWidth="9.140625" defaultRowHeight="12.75"/>
  <cols>
    <col min="1" max="1" width="3.7109375" style="3" bestFit="1" customWidth="1"/>
    <col min="2" max="2" width="22.7109375" style="2" customWidth="1"/>
    <col min="3" max="3" width="8.140625" style="4" bestFit="1" customWidth="1"/>
    <col min="4" max="4" width="25.421875" style="2" customWidth="1"/>
    <col min="5" max="5" width="8.28125" style="4" bestFit="1" customWidth="1"/>
    <col min="6" max="6" width="7.7109375" style="4" customWidth="1"/>
    <col min="7" max="7" width="40.00390625" style="1" customWidth="1"/>
    <col min="8" max="8" width="13.7109375" style="1" customWidth="1"/>
    <col min="9" max="9" width="12.00390625" style="1" customWidth="1"/>
    <col min="10" max="10" width="10.7109375" style="1" bestFit="1" customWidth="1"/>
    <col min="11" max="11" width="10.421875" style="1" customWidth="1"/>
    <col min="12" max="12" width="14.140625" style="1" customWidth="1"/>
    <col min="13" max="13" width="11.57421875" style="1" customWidth="1"/>
    <col min="14" max="14" width="13.7109375" style="1" customWidth="1"/>
    <col min="15" max="15" width="9.28125" style="1" bestFit="1" customWidth="1"/>
    <col min="16" max="16384" width="9.140625" style="2" customWidth="1"/>
  </cols>
  <sheetData>
    <row r="1" spans="1:13" s="6" customFormat="1" ht="26.25">
      <c r="A1" s="40"/>
      <c r="C1" s="5"/>
      <c r="E1" s="152"/>
      <c r="F1" s="152"/>
      <c r="G1" s="152" t="s">
        <v>176</v>
      </c>
      <c r="H1" s="152"/>
      <c r="I1" s="5"/>
      <c r="J1" s="5"/>
      <c r="K1" s="5"/>
      <c r="L1" s="39"/>
      <c r="M1" s="5"/>
    </row>
    <row r="2" spans="1:13" s="6" customFormat="1" ht="26.25">
      <c r="A2" s="40"/>
      <c r="C2" s="5"/>
      <c r="E2" s="153" t="s">
        <v>168</v>
      </c>
      <c r="F2" s="153"/>
      <c r="G2" s="153"/>
      <c r="H2" s="153"/>
      <c r="I2" s="5"/>
      <c r="J2" s="5"/>
      <c r="K2" s="5"/>
      <c r="L2" s="39"/>
      <c r="M2" s="5"/>
    </row>
    <row r="3" spans="1:13" s="6" customFormat="1" ht="26.25">
      <c r="A3" s="40"/>
      <c r="C3" s="5"/>
      <c r="E3" s="194" t="s">
        <v>189</v>
      </c>
      <c r="F3" s="194"/>
      <c r="G3" s="194"/>
      <c r="H3" s="194"/>
      <c r="I3" s="5"/>
      <c r="J3" s="5"/>
      <c r="K3" s="5"/>
      <c r="L3" s="39"/>
      <c r="M3" s="5"/>
    </row>
    <row r="4" spans="1:13" s="6" customFormat="1" ht="26.25">
      <c r="A4" s="40"/>
      <c r="C4" s="5"/>
      <c r="E4" s="152"/>
      <c r="F4" s="152"/>
      <c r="G4" s="152" t="s">
        <v>153</v>
      </c>
      <c r="H4" s="152"/>
      <c r="I4" s="5"/>
      <c r="J4" s="5"/>
      <c r="K4" s="5"/>
      <c r="L4" s="39"/>
      <c r="M4" s="5"/>
    </row>
    <row r="5" spans="1:13" s="6" customFormat="1" ht="26.25">
      <c r="A5" s="40"/>
      <c r="C5" s="5"/>
      <c r="E5" s="152"/>
      <c r="F5" s="152"/>
      <c r="G5" s="152"/>
      <c r="H5" s="152"/>
      <c r="I5" s="5"/>
      <c r="J5" s="5"/>
      <c r="K5" s="5"/>
      <c r="L5" s="39"/>
      <c r="M5" s="5"/>
    </row>
    <row r="6" spans="1:13" s="6" customFormat="1" ht="26.25">
      <c r="A6" s="40"/>
      <c r="C6" s="5"/>
      <c r="E6" s="152"/>
      <c r="F6" s="152"/>
      <c r="G6" s="152"/>
      <c r="H6" s="152"/>
      <c r="I6" s="5"/>
      <c r="J6" s="5"/>
      <c r="K6" s="5"/>
      <c r="L6" s="39"/>
      <c r="M6" s="5"/>
    </row>
    <row r="7" spans="1:13" s="6" customFormat="1" ht="18.75">
      <c r="A7" s="40"/>
      <c r="C7" s="305" t="s">
        <v>20</v>
      </c>
      <c r="D7" s="305"/>
      <c r="E7" s="39"/>
      <c r="F7" s="39"/>
      <c r="G7" s="39"/>
      <c r="H7" s="39"/>
      <c r="I7" s="39"/>
      <c r="J7" s="305" t="s">
        <v>172</v>
      </c>
      <c r="K7" s="305"/>
      <c r="L7" s="305"/>
      <c r="M7" s="5"/>
    </row>
    <row r="8" ht="16.5" thickBot="1"/>
    <row r="9" spans="1:15" s="4" customFormat="1" ht="18.75">
      <c r="A9" s="301" t="s">
        <v>1</v>
      </c>
      <c r="B9" s="303" t="s">
        <v>12</v>
      </c>
      <c r="C9" s="303" t="s">
        <v>2</v>
      </c>
      <c r="D9" s="303" t="s">
        <v>12</v>
      </c>
      <c r="E9" s="294" t="s">
        <v>2</v>
      </c>
      <c r="F9" s="12" t="s">
        <v>0</v>
      </c>
      <c r="G9" s="220" t="s">
        <v>181</v>
      </c>
      <c r="H9" s="301" t="s">
        <v>4</v>
      </c>
      <c r="I9" s="220" t="s">
        <v>5</v>
      </c>
      <c r="J9" s="301" t="s">
        <v>74</v>
      </c>
      <c r="K9" s="220"/>
      <c r="L9" s="296" t="s">
        <v>52</v>
      </c>
      <c r="M9" s="198" t="s">
        <v>6</v>
      </c>
      <c r="N9" s="296" t="s">
        <v>50</v>
      </c>
      <c r="O9" s="222" t="s">
        <v>7</v>
      </c>
    </row>
    <row r="10" spans="1:15" ht="19.5" thickBot="1">
      <c r="A10" s="247"/>
      <c r="B10" s="216"/>
      <c r="C10" s="216"/>
      <c r="D10" s="216"/>
      <c r="E10" s="217"/>
      <c r="F10" s="191" t="s">
        <v>3</v>
      </c>
      <c r="G10" s="221"/>
      <c r="H10" s="247"/>
      <c r="I10" s="221"/>
      <c r="J10" s="247"/>
      <c r="K10" s="221"/>
      <c r="L10" s="200"/>
      <c r="M10" s="199"/>
      <c r="N10" s="201"/>
      <c r="O10" s="197"/>
    </row>
    <row r="11" spans="1:15" s="8" customFormat="1" ht="18.75">
      <c r="A11" s="35">
        <v>22</v>
      </c>
      <c r="B11" s="69" t="s">
        <v>126</v>
      </c>
      <c r="C11" s="36" t="s">
        <v>8</v>
      </c>
      <c r="D11" s="69" t="s">
        <v>127</v>
      </c>
      <c r="E11" s="36">
        <v>1</v>
      </c>
      <c r="F11" s="48" t="s">
        <v>9</v>
      </c>
      <c r="G11" s="318" t="s">
        <v>125</v>
      </c>
      <c r="H11" s="262">
        <v>0.6434722222222222</v>
      </c>
      <c r="I11" s="62">
        <v>0.6138888888888888</v>
      </c>
      <c r="J11" s="262"/>
      <c r="K11" s="62"/>
      <c r="L11" s="244">
        <v>0.004918981481481482</v>
      </c>
      <c r="M11" s="248">
        <f>H11-I11</f>
        <v>0.029583333333333406</v>
      </c>
      <c r="N11" s="218">
        <f>M11+M12+L11</f>
        <v>0.09427083333333344</v>
      </c>
      <c r="O11" s="321">
        <v>1</v>
      </c>
    </row>
    <row r="12" spans="1:15" s="8" customFormat="1" ht="19.5" thickBot="1">
      <c r="A12" s="14">
        <v>6</v>
      </c>
      <c r="B12" s="46" t="s">
        <v>124</v>
      </c>
      <c r="C12" s="15" t="s">
        <v>8</v>
      </c>
      <c r="D12" s="46" t="s">
        <v>47</v>
      </c>
      <c r="E12" s="15">
        <v>1</v>
      </c>
      <c r="F12" s="52" t="s">
        <v>11</v>
      </c>
      <c r="G12" s="319"/>
      <c r="H12" s="94">
        <v>0.4715740740740741</v>
      </c>
      <c r="I12" s="182">
        <v>0.41180555555555554</v>
      </c>
      <c r="J12" s="94"/>
      <c r="K12" s="182"/>
      <c r="L12" s="107"/>
      <c r="M12" s="185">
        <f>H12-I12</f>
        <v>0.059768518518518554</v>
      </c>
      <c r="N12" s="219"/>
      <c r="O12" s="322"/>
    </row>
    <row r="13" spans="1:15" s="8" customFormat="1" ht="18.75" customHeight="1">
      <c r="A13" s="73">
        <v>20</v>
      </c>
      <c r="B13" s="47" t="s">
        <v>132</v>
      </c>
      <c r="C13" s="34">
        <v>1</v>
      </c>
      <c r="D13" s="47" t="s">
        <v>133</v>
      </c>
      <c r="E13" s="34">
        <v>1</v>
      </c>
      <c r="F13" s="61" t="s">
        <v>9</v>
      </c>
      <c r="G13" s="196" t="s">
        <v>210</v>
      </c>
      <c r="H13" s="108">
        <v>0.6561342592592593</v>
      </c>
      <c r="I13" s="181">
        <v>0.6090277777777778</v>
      </c>
      <c r="J13" s="108"/>
      <c r="K13" s="181"/>
      <c r="L13" s="102">
        <v>0.005821759259259259</v>
      </c>
      <c r="M13" s="183">
        <f>H13-I13</f>
        <v>0.047106481481481444</v>
      </c>
      <c r="N13" s="202">
        <f>M13+M14+L13</f>
        <v>0.12413194444444449</v>
      </c>
      <c r="O13" s="323">
        <v>2</v>
      </c>
    </row>
    <row r="14" spans="1:15" s="8" customFormat="1" ht="19.5" customHeight="1" thickBot="1">
      <c r="A14" s="235">
        <v>12</v>
      </c>
      <c r="B14" s="72" t="s">
        <v>29</v>
      </c>
      <c r="C14" s="54" t="s">
        <v>8</v>
      </c>
      <c r="D14" s="72" t="s">
        <v>45</v>
      </c>
      <c r="E14" s="54">
        <v>1</v>
      </c>
      <c r="F14" s="282" t="s">
        <v>11</v>
      </c>
      <c r="G14" s="165"/>
      <c r="H14" s="283">
        <v>0.5142592592592593</v>
      </c>
      <c r="I14" s="284">
        <v>0.4472222222222222</v>
      </c>
      <c r="J14" s="285">
        <v>0.004166666666666667</v>
      </c>
      <c r="K14" s="284"/>
      <c r="L14" s="260"/>
      <c r="M14" s="286">
        <f>H14-I14+J14</f>
        <v>0.07120370370370378</v>
      </c>
      <c r="N14" s="203"/>
      <c r="O14" s="324"/>
    </row>
    <row r="15" spans="1:15" s="8" customFormat="1" ht="22.5" customHeight="1">
      <c r="A15" s="35">
        <v>9</v>
      </c>
      <c r="B15" s="69" t="s">
        <v>46</v>
      </c>
      <c r="C15" s="36" t="s">
        <v>8</v>
      </c>
      <c r="D15" s="69" t="s">
        <v>147</v>
      </c>
      <c r="E15" s="36" t="s">
        <v>8</v>
      </c>
      <c r="F15" s="48" t="s">
        <v>9</v>
      </c>
      <c r="G15" s="318" t="s">
        <v>211</v>
      </c>
      <c r="H15" s="262">
        <v>0.5658101851851852</v>
      </c>
      <c r="I15" s="62">
        <v>0.5298611111111111</v>
      </c>
      <c r="J15" s="262"/>
      <c r="K15" s="62"/>
      <c r="L15" s="244">
        <v>0.006284722222222223</v>
      </c>
      <c r="M15" s="248">
        <f>H15-I15</f>
        <v>0.035949074074074105</v>
      </c>
      <c r="N15" s="204">
        <f>M15+M16+L15</f>
        <v>0.12710648148148157</v>
      </c>
      <c r="O15" s="321">
        <v>3</v>
      </c>
    </row>
    <row r="16" spans="1:15" s="8" customFormat="1" ht="19.5" thickBot="1">
      <c r="A16" s="14">
        <v>10</v>
      </c>
      <c r="B16" s="46" t="s">
        <v>31</v>
      </c>
      <c r="C16" s="15">
        <v>1</v>
      </c>
      <c r="D16" s="46" t="s">
        <v>64</v>
      </c>
      <c r="E16" s="15">
        <v>1</v>
      </c>
      <c r="F16" s="52" t="s">
        <v>11</v>
      </c>
      <c r="G16" s="319"/>
      <c r="H16" s="94">
        <v>0.5098726851851852</v>
      </c>
      <c r="I16" s="182">
        <v>0.43333333333333335</v>
      </c>
      <c r="J16" s="111">
        <v>0.008333333333333333</v>
      </c>
      <c r="K16" s="95"/>
      <c r="L16" s="107"/>
      <c r="M16" s="185">
        <f>H16-I16+J16</f>
        <v>0.08487268518518523</v>
      </c>
      <c r="N16" s="193"/>
      <c r="O16" s="322"/>
    </row>
    <row r="17" spans="1:15" s="8" customFormat="1" ht="20.25" customHeight="1">
      <c r="A17" s="73">
        <v>1</v>
      </c>
      <c r="B17" s="47" t="s">
        <v>66</v>
      </c>
      <c r="C17" s="34">
        <v>1</v>
      </c>
      <c r="D17" s="47" t="s">
        <v>39</v>
      </c>
      <c r="E17" s="34" t="s">
        <v>8</v>
      </c>
      <c r="F17" s="61" t="s">
        <v>9</v>
      </c>
      <c r="G17" s="196" t="s">
        <v>212</v>
      </c>
      <c r="H17" s="108">
        <v>0.7231481481481481</v>
      </c>
      <c r="I17" s="181">
        <v>0.6541666666666667</v>
      </c>
      <c r="J17" s="108"/>
      <c r="K17" s="181"/>
      <c r="L17" s="102">
        <v>0.013541666666666667</v>
      </c>
      <c r="M17" s="183">
        <f aca="true" t="shared" si="0" ref="M17:M26">H17-I17</f>
        <v>0.06898148148148142</v>
      </c>
      <c r="N17" s="202">
        <f>M17+M18+L17</f>
        <v>0.14366898148148144</v>
      </c>
      <c r="O17" s="323">
        <v>4</v>
      </c>
    </row>
    <row r="18" spans="1:15" s="8" customFormat="1" ht="22.5" customHeight="1" thickBot="1">
      <c r="A18" s="235">
        <v>13</v>
      </c>
      <c r="B18" s="72" t="s">
        <v>30</v>
      </c>
      <c r="C18" s="54">
        <v>1</v>
      </c>
      <c r="D18" s="72" t="s">
        <v>38</v>
      </c>
      <c r="E18" s="54" t="s">
        <v>8</v>
      </c>
      <c r="F18" s="282" t="s">
        <v>11</v>
      </c>
      <c r="G18" s="165"/>
      <c r="H18" s="283">
        <v>0.5229513888888889</v>
      </c>
      <c r="I18" s="284">
        <v>0.4618055555555556</v>
      </c>
      <c r="J18" s="283"/>
      <c r="K18" s="284"/>
      <c r="L18" s="260"/>
      <c r="M18" s="286">
        <f t="shared" si="0"/>
        <v>0.061145833333333344</v>
      </c>
      <c r="N18" s="203"/>
      <c r="O18" s="324"/>
    </row>
    <row r="19" spans="1:15" s="8" customFormat="1" ht="20.25" customHeight="1">
      <c r="A19" s="35">
        <v>21</v>
      </c>
      <c r="B19" s="69" t="s">
        <v>41</v>
      </c>
      <c r="C19" s="36" t="s">
        <v>10</v>
      </c>
      <c r="D19" s="69" t="s">
        <v>138</v>
      </c>
      <c r="E19" s="36" t="s">
        <v>8</v>
      </c>
      <c r="F19" s="48" t="s">
        <v>9</v>
      </c>
      <c r="G19" s="318" t="s">
        <v>216</v>
      </c>
      <c r="H19" s="262">
        <v>0.5829282407407407</v>
      </c>
      <c r="I19" s="62">
        <v>0.5520833333333334</v>
      </c>
      <c r="J19" s="287"/>
      <c r="K19" s="67" t="s">
        <v>149</v>
      </c>
      <c r="L19" s="244">
        <v>0.007372685185185186</v>
      </c>
      <c r="M19" s="248">
        <f t="shared" si="0"/>
        <v>0.030844907407407307</v>
      </c>
      <c r="N19" s="204">
        <f>M19+M20+L19</f>
        <v>0.07641203703703692</v>
      </c>
      <c r="O19" s="321">
        <v>5</v>
      </c>
    </row>
    <row r="20" spans="1:15" s="8" customFormat="1" ht="22.5" customHeight="1" thickBot="1">
      <c r="A20" s="14">
        <v>5</v>
      </c>
      <c r="B20" s="46" t="s">
        <v>40</v>
      </c>
      <c r="C20" s="261" t="s">
        <v>10</v>
      </c>
      <c r="D20" s="46" t="s">
        <v>57</v>
      </c>
      <c r="E20" s="15" t="s">
        <v>8</v>
      </c>
      <c r="F20" s="52" t="s">
        <v>11</v>
      </c>
      <c r="G20" s="319"/>
      <c r="H20" s="94">
        <v>0.5513888888888888</v>
      </c>
      <c r="I20" s="182">
        <v>0.5131944444444444</v>
      </c>
      <c r="J20" s="94"/>
      <c r="K20" s="182"/>
      <c r="L20" s="107"/>
      <c r="M20" s="185">
        <f t="shared" si="0"/>
        <v>0.03819444444444442</v>
      </c>
      <c r="N20" s="193"/>
      <c r="O20" s="322"/>
    </row>
    <row r="21" spans="1:15" s="8" customFormat="1" ht="19.5" customHeight="1">
      <c r="A21" s="73">
        <v>7</v>
      </c>
      <c r="B21" s="47" t="s">
        <v>72</v>
      </c>
      <c r="C21" s="34" t="s">
        <v>8</v>
      </c>
      <c r="D21" s="47" t="s">
        <v>28</v>
      </c>
      <c r="E21" s="34" t="s">
        <v>8</v>
      </c>
      <c r="F21" s="61" t="s">
        <v>9</v>
      </c>
      <c r="G21" s="196" t="s">
        <v>213</v>
      </c>
      <c r="H21" s="108">
        <v>0.560613425925926</v>
      </c>
      <c r="I21" s="181">
        <v>0.5263888888888889</v>
      </c>
      <c r="J21" s="112"/>
      <c r="K21" s="100" t="s">
        <v>149</v>
      </c>
      <c r="L21" s="102">
        <v>0.006099537037037036</v>
      </c>
      <c r="M21" s="183">
        <f t="shared" si="0"/>
        <v>0.034224537037037095</v>
      </c>
      <c r="N21" s="202">
        <f>M21+M22+L21</f>
        <v>0.09456018518518523</v>
      </c>
      <c r="O21" s="323">
        <v>6</v>
      </c>
    </row>
    <row r="22" spans="1:15" s="8" customFormat="1" ht="21" customHeight="1" thickBot="1">
      <c r="A22" s="235">
        <v>8</v>
      </c>
      <c r="B22" s="72" t="s">
        <v>144</v>
      </c>
      <c r="C22" s="54">
        <v>1</v>
      </c>
      <c r="D22" s="72" t="s">
        <v>145</v>
      </c>
      <c r="E22" s="54">
        <v>1</v>
      </c>
      <c r="F22" s="282" t="s">
        <v>11</v>
      </c>
      <c r="G22" s="165"/>
      <c r="H22" s="283">
        <v>0.4757638888888889</v>
      </c>
      <c r="I22" s="284">
        <v>0.4215277777777778</v>
      </c>
      <c r="J22" s="283"/>
      <c r="K22" s="284"/>
      <c r="L22" s="260"/>
      <c r="M22" s="286">
        <f t="shared" si="0"/>
        <v>0.054236111111111096</v>
      </c>
      <c r="N22" s="203"/>
      <c r="O22" s="324"/>
    </row>
    <row r="23" spans="1:15" s="8" customFormat="1" ht="19.5" customHeight="1">
      <c r="A23" s="35">
        <v>30</v>
      </c>
      <c r="B23" s="69" t="s">
        <v>203</v>
      </c>
      <c r="C23" s="36">
        <v>1</v>
      </c>
      <c r="D23" s="69" t="s">
        <v>204</v>
      </c>
      <c r="E23" s="36">
        <v>1</v>
      </c>
      <c r="F23" s="48" t="s">
        <v>9</v>
      </c>
      <c r="G23" s="265" t="s">
        <v>205</v>
      </c>
      <c r="H23" s="262">
        <v>0.4469212962962963</v>
      </c>
      <c r="I23" s="62">
        <v>0.3854166666666667</v>
      </c>
      <c r="J23" s="290">
        <v>0.008333333333333333</v>
      </c>
      <c r="K23" s="291"/>
      <c r="L23" s="268">
        <v>0.013888888888888888</v>
      </c>
      <c r="M23" s="248">
        <f>H23-I23</f>
        <v>0.061504629629629604</v>
      </c>
      <c r="N23" s="289">
        <f>M24+M23+L24</f>
        <v>0.13533564814814808</v>
      </c>
      <c r="O23" s="315">
        <v>7</v>
      </c>
    </row>
    <row r="24" spans="1:15" s="8" customFormat="1" ht="19.5" customHeight="1" thickBot="1">
      <c r="A24" s="14">
        <v>31</v>
      </c>
      <c r="B24" s="46" t="s">
        <v>206</v>
      </c>
      <c r="C24" s="15">
        <v>1</v>
      </c>
      <c r="D24" s="46" t="s">
        <v>207</v>
      </c>
      <c r="E24" s="15">
        <v>1</v>
      </c>
      <c r="F24" s="52" t="s">
        <v>11</v>
      </c>
      <c r="G24" s="266"/>
      <c r="H24" s="94">
        <v>0.5877199074074074</v>
      </c>
      <c r="I24" s="182">
        <v>0.513888888888889</v>
      </c>
      <c r="J24" s="223">
        <v>0.016666666666666666</v>
      </c>
      <c r="K24" s="95" t="s">
        <v>149</v>
      </c>
      <c r="L24" s="281"/>
      <c r="M24" s="185">
        <f t="shared" si="0"/>
        <v>0.07383101851851848</v>
      </c>
      <c r="N24" s="263"/>
      <c r="O24" s="316"/>
    </row>
    <row r="25" spans="1:15" s="8" customFormat="1" ht="19.5" customHeight="1">
      <c r="A25" s="73">
        <v>28</v>
      </c>
      <c r="B25" s="47" t="s">
        <v>198</v>
      </c>
      <c r="C25" s="34" t="s">
        <v>8</v>
      </c>
      <c r="D25" s="47" t="s">
        <v>199</v>
      </c>
      <c r="E25" s="34" t="s">
        <v>8</v>
      </c>
      <c r="F25" s="61" t="s">
        <v>9</v>
      </c>
      <c r="G25" s="246" t="s">
        <v>200</v>
      </c>
      <c r="H25" s="108">
        <v>0.43615740740740744</v>
      </c>
      <c r="I25" s="181">
        <v>0.375</v>
      </c>
      <c r="J25" s="288">
        <v>0.008333333333333333</v>
      </c>
      <c r="K25" s="100"/>
      <c r="L25" s="186">
        <v>0.013888888888888888</v>
      </c>
      <c r="M25" s="183">
        <f>H25-I25</f>
        <v>0.06115740740740744</v>
      </c>
      <c r="N25" s="264">
        <f>M26+M25+L25</f>
        <v>0.16196759259259264</v>
      </c>
      <c r="O25" s="317">
        <v>8</v>
      </c>
    </row>
    <row r="26" spans="1:15" s="8" customFormat="1" ht="19.5" customHeight="1" thickBot="1">
      <c r="A26" s="14">
        <v>29</v>
      </c>
      <c r="B26" s="46" t="s">
        <v>201</v>
      </c>
      <c r="C26" s="15">
        <v>1</v>
      </c>
      <c r="D26" s="46" t="s">
        <v>202</v>
      </c>
      <c r="E26" s="15">
        <v>1</v>
      </c>
      <c r="F26" s="52" t="s">
        <v>11</v>
      </c>
      <c r="G26" s="266"/>
      <c r="H26" s="94">
        <v>0.5799768518518519</v>
      </c>
      <c r="I26" s="182">
        <v>0.4930555555555556</v>
      </c>
      <c r="J26" s="223">
        <v>0.016666666666666666</v>
      </c>
      <c r="K26" s="95" t="s">
        <v>149</v>
      </c>
      <c r="L26" s="267"/>
      <c r="M26" s="185">
        <f t="shared" si="0"/>
        <v>0.0869212962962963</v>
      </c>
      <c r="N26" s="263"/>
      <c r="O26" s="316"/>
    </row>
    <row r="29" spans="1:15" s="8" customFormat="1" ht="19.5" customHeight="1">
      <c r="A29" s="19"/>
      <c r="B29" s="56"/>
      <c r="C29" s="19"/>
      <c r="D29" s="56"/>
      <c r="E29" s="19"/>
      <c r="F29" s="157"/>
      <c r="G29" s="233"/>
      <c r="H29" s="158"/>
      <c r="I29" s="158"/>
      <c r="J29" s="159"/>
      <c r="K29" s="159"/>
      <c r="L29" s="163"/>
      <c r="M29" s="159"/>
      <c r="N29" s="159"/>
      <c r="O29" s="159"/>
    </row>
    <row r="31" spans="4:13" ht="20.25">
      <c r="D31" s="170" t="s">
        <v>154</v>
      </c>
      <c r="E31" s="169"/>
      <c r="F31" s="7"/>
      <c r="G31" s="167"/>
      <c r="H31" s="154"/>
      <c r="I31" s="155" t="s">
        <v>170</v>
      </c>
      <c r="J31" s="25"/>
      <c r="K31" s="25"/>
      <c r="L31" s="25"/>
      <c r="M31" s="25"/>
    </row>
    <row r="32" spans="4:13" ht="20.25">
      <c r="D32" s="7"/>
      <c r="E32" s="168"/>
      <c r="F32" s="155"/>
      <c r="G32" s="155"/>
      <c r="H32" s="154"/>
      <c r="I32" s="155"/>
      <c r="J32" s="154"/>
      <c r="K32" s="8"/>
      <c r="L32" s="8"/>
      <c r="M32" s="8"/>
    </row>
    <row r="33" spans="4:13" ht="20.25">
      <c r="D33" s="7"/>
      <c r="E33" s="195"/>
      <c r="F33" s="195"/>
      <c r="G33" s="195"/>
      <c r="H33" s="154"/>
      <c r="I33" s="155"/>
      <c r="J33" s="154"/>
      <c r="K33" s="8"/>
      <c r="L33" s="8"/>
      <c r="M33" s="8"/>
    </row>
    <row r="34" spans="3:13" ht="20.25">
      <c r="C34" s="320" t="s">
        <v>155</v>
      </c>
      <c r="D34" s="320"/>
      <c r="E34" s="170"/>
      <c r="F34" s="7"/>
      <c r="G34" s="167"/>
      <c r="H34" s="154"/>
      <c r="I34" s="155" t="s">
        <v>173</v>
      </c>
      <c r="J34" s="154"/>
      <c r="K34" s="8"/>
      <c r="L34" s="8"/>
      <c r="M34" s="8"/>
    </row>
    <row r="37" ht="20.25" customHeight="1"/>
    <row r="38" ht="12.75"/>
    <row r="39" ht="12.75"/>
    <row r="40" ht="21.75" customHeight="1"/>
    <row r="41" ht="16.5" customHeight="1"/>
    <row r="42" ht="12.75"/>
    <row r="43" ht="12.75"/>
    <row r="44" ht="12.75"/>
    <row r="45" ht="12.75"/>
    <row r="46" ht="12.75"/>
    <row r="47" ht="21" customHeight="1"/>
    <row r="48" ht="12.75"/>
    <row r="49" ht="21.75" customHeight="1"/>
    <row r="50" ht="19.5" customHeight="1"/>
    <row r="51" ht="12.75"/>
    <row r="52" ht="17.25" customHeight="1"/>
    <row r="53" ht="12.75"/>
    <row r="54" ht="12.75"/>
    <row r="55" ht="12.75"/>
    <row r="56" ht="19.5" customHeight="1"/>
    <row r="57" ht="20.25" customHeight="1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</sheetData>
  <mergeCells count="42">
    <mergeCell ref="C34:D34"/>
    <mergeCell ref="O11:O12"/>
    <mergeCell ref="O13:O14"/>
    <mergeCell ref="O15:O16"/>
    <mergeCell ref="O17:O18"/>
    <mergeCell ref="O19:O20"/>
    <mergeCell ref="O21:O22"/>
    <mergeCell ref="G11:G12"/>
    <mergeCell ref="G13:G14"/>
    <mergeCell ref="N15:N16"/>
    <mergeCell ref="E3:H3"/>
    <mergeCell ref="C7:D7"/>
    <mergeCell ref="J7:L7"/>
    <mergeCell ref="E33:G33"/>
    <mergeCell ref="G17:G18"/>
    <mergeCell ref="G19:G20"/>
    <mergeCell ref="G21:G22"/>
    <mergeCell ref="J9:K10"/>
    <mergeCell ref="G15:G16"/>
    <mergeCell ref="N13:N14"/>
    <mergeCell ref="N19:N20"/>
    <mergeCell ref="N21:N22"/>
    <mergeCell ref="N17:N18"/>
    <mergeCell ref="O9:O10"/>
    <mergeCell ref="C9:C10"/>
    <mergeCell ref="M9:M10"/>
    <mergeCell ref="L9:L10"/>
    <mergeCell ref="N9:N10"/>
    <mergeCell ref="N11:N12"/>
    <mergeCell ref="G9:G10"/>
    <mergeCell ref="H9:H10"/>
    <mergeCell ref="I9:I10"/>
    <mergeCell ref="G23:G24"/>
    <mergeCell ref="G25:G26"/>
    <mergeCell ref="A9:A10"/>
    <mergeCell ref="B9:B10"/>
    <mergeCell ref="D9:D10"/>
    <mergeCell ref="E9:E10"/>
    <mergeCell ref="O23:O24"/>
    <mergeCell ref="O25:O26"/>
    <mergeCell ref="N23:N24"/>
    <mergeCell ref="N25:N26"/>
  </mergeCells>
  <printOptions horizontalCentered="1" verticalCentered="1"/>
  <pageMargins left="0.2362204724409449" right="0.2755905511811024" top="0.36" bottom="0.31496062992125984" header="0.73" footer="0.67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workbookViewId="0" topLeftCell="C7">
      <selection activeCell="G27" sqref="G27"/>
    </sheetView>
  </sheetViews>
  <sheetFormatPr defaultColWidth="9.140625" defaultRowHeight="12.75"/>
  <cols>
    <col min="1" max="1" width="7.140625" style="13" customWidth="1"/>
    <col min="2" max="2" width="26.421875" style="8" customWidth="1"/>
    <col min="3" max="3" width="10.00390625" style="7" bestFit="1" customWidth="1"/>
    <col min="4" max="4" width="24.00390625" style="8" customWidth="1"/>
    <col min="5" max="5" width="10.8515625" style="7" bestFit="1" customWidth="1"/>
    <col min="6" max="6" width="7.140625" style="7" customWidth="1"/>
    <col min="7" max="7" width="39.421875" style="7" bestFit="1" customWidth="1"/>
    <col min="8" max="9" width="12.140625" style="7" bestFit="1" customWidth="1"/>
    <col min="10" max="10" width="11.28125" style="7" customWidth="1"/>
    <col min="11" max="11" width="13.421875" style="7" bestFit="1" customWidth="1"/>
    <col min="12" max="12" width="10.7109375" style="25" bestFit="1" customWidth="1"/>
    <col min="13" max="13" width="5.00390625" style="7" customWidth="1"/>
    <col min="14" max="14" width="3.8515625" style="8" customWidth="1"/>
    <col min="15" max="15" width="5.421875" style="8" customWidth="1"/>
    <col min="16" max="16" width="5.00390625" style="8" customWidth="1"/>
    <col min="17" max="17" width="10.8515625" style="8" customWidth="1"/>
    <col min="18" max="18" width="11.8515625" style="8" customWidth="1"/>
    <col min="19" max="19" width="5.57421875" style="8" customWidth="1"/>
    <col min="20" max="23" width="9.140625" style="33" customWidth="1"/>
    <col min="24" max="16384" width="9.140625" style="8" customWidth="1"/>
  </cols>
  <sheetData>
    <row r="1" spans="1:7" ht="18.75">
      <c r="A1" s="32"/>
      <c r="B1" s="33"/>
      <c r="C1" s="25"/>
      <c r="D1" s="33"/>
      <c r="E1" s="25"/>
      <c r="F1" s="25"/>
      <c r="G1" s="25"/>
    </row>
    <row r="2" spans="1:7" ht="18.75">
      <c r="A2" s="32"/>
      <c r="B2" s="33"/>
      <c r="C2" s="25"/>
      <c r="D2" s="33"/>
      <c r="E2" s="25"/>
      <c r="F2" s="25"/>
      <c r="G2" s="25"/>
    </row>
    <row r="3" spans="1:10" ht="18.75">
      <c r="A3" s="32"/>
      <c r="B3" s="33"/>
      <c r="C3" s="25"/>
      <c r="D3" s="33"/>
      <c r="E3" s="25"/>
      <c r="F3" s="25"/>
      <c r="G3" s="341" t="s">
        <v>151</v>
      </c>
      <c r="H3" s="341"/>
      <c r="I3" s="341"/>
      <c r="J3" s="341"/>
    </row>
    <row r="4" spans="1:11" ht="18.75">
      <c r="A4" s="32"/>
      <c r="B4" s="33"/>
      <c r="C4" s="25"/>
      <c r="D4" s="33"/>
      <c r="E4" s="25"/>
      <c r="F4" s="25"/>
      <c r="G4" s="341" t="s">
        <v>152</v>
      </c>
      <c r="H4" s="341"/>
      <c r="I4" s="341"/>
      <c r="J4" s="341"/>
      <c r="K4" s="341"/>
    </row>
    <row r="5" spans="1:10" ht="18.75">
      <c r="A5" s="32"/>
      <c r="B5" s="33"/>
      <c r="C5" s="25"/>
      <c r="D5" s="33"/>
      <c r="E5" s="25"/>
      <c r="F5" s="25"/>
      <c r="G5" s="341" t="s">
        <v>191</v>
      </c>
      <c r="H5" s="341"/>
      <c r="I5" s="341"/>
      <c r="J5" s="341"/>
    </row>
    <row r="6" spans="1:10" ht="18.75">
      <c r="A6" s="32"/>
      <c r="B6" s="33"/>
      <c r="C6" s="25"/>
      <c r="D6" s="33"/>
      <c r="E6" s="25"/>
      <c r="F6" s="25"/>
      <c r="G6" s="341" t="s">
        <v>157</v>
      </c>
      <c r="H6" s="341"/>
      <c r="I6" s="341"/>
      <c r="J6" s="341"/>
    </row>
    <row r="7" spans="1:11" ht="18.75">
      <c r="A7" s="32"/>
      <c r="B7" s="33"/>
      <c r="C7" s="25"/>
      <c r="D7" s="33" t="s">
        <v>20</v>
      </c>
      <c r="E7" s="25"/>
      <c r="F7" s="25"/>
      <c r="G7" s="25"/>
      <c r="H7" s="25"/>
      <c r="I7" s="25"/>
      <c r="J7" s="25"/>
      <c r="K7" s="7" t="s">
        <v>156</v>
      </c>
    </row>
    <row r="8" spans="1:7" ht="19.5" thickBot="1">
      <c r="A8" s="32"/>
      <c r="B8" s="33"/>
      <c r="C8" s="25"/>
      <c r="D8" s="33"/>
      <c r="E8" s="25"/>
      <c r="F8" s="25"/>
      <c r="G8" s="25"/>
    </row>
    <row r="9" spans="1:19" ht="18.75" customHeight="1">
      <c r="A9" s="338" t="s">
        <v>53</v>
      </c>
      <c r="B9" s="335" t="s">
        <v>21</v>
      </c>
      <c r="C9" s="331" t="s">
        <v>22</v>
      </c>
      <c r="D9" s="331" t="s">
        <v>21</v>
      </c>
      <c r="E9" s="331" t="s">
        <v>22</v>
      </c>
      <c r="F9" s="331" t="s">
        <v>0</v>
      </c>
      <c r="G9" s="318" t="s">
        <v>181</v>
      </c>
      <c r="H9" s="336" t="s">
        <v>23</v>
      </c>
      <c r="I9" s="331" t="s">
        <v>24</v>
      </c>
      <c r="J9" s="331" t="s">
        <v>36</v>
      </c>
      <c r="K9" s="333" t="s">
        <v>148</v>
      </c>
      <c r="L9" s="335" t="s">
        <v>25</v>
      </c>
      <c r="M9" s="331"/>
      <c r="N9" s="331"/>
      <c r="O9" s="331"/>
      <c r="P9" s="318"/>
      <c r="Q9" s="327" t="s">
        <v>37</v>
      </c>
      <c r="R9" s="329" t="s">
        <v>26</v>
      </c>
      <c r="S9" s="325" t="s">
        <v>158</v>
      </c>
    </row>
    <row r="10" spans="1:19" ht="19.5" thickBot="1">
      <c r="A10" s="339"/>
      <c r="B10" s="340"/>
      <c r="C10" s="332"/>
      <c r="D10" s="332"/>
      <c r="E10" s="332"/>
      <c r="F10" s="332"/>
      <c r="G10" s="165"/>
      <c r="H10" s="337"/>
      <c r="I10" s="332"/>
      <c r="J10" s="332"/>
      <c r="K10" s="334"/>
      <c r="L10" s="235">
        <v>1</v>
      </c>
      <c r="M10" s="54">
        <v>2</v>
      </c>
      <c r="N10" s="54">
        <v>3</v>
      </c>
      <c r="O10" s="54">
        <v>4</v>
      </c>
      <c r="P10" s="189">
        <v>5</v>
      </c>
      <c r="Q10" s="328"/>
      <c r="R10" s="330"/>
      <c r="S10" s="326"/>
    </row>
    <row r="11" spans="1:19" ht="20.25">
      <c r="A11" s="138">
        <v>5</v>
      </c>
      <c r="B11" s="252" t="s">
        <v>40</v>
      </c>
      <c r="C11" s="236" t="s">
        <v>10</v>
      </c>
      <c r="D11" s="69" t="s">
        <v>57</v>
      </c>
      <c r="E11" s="36" t="s">
        <v>8</v>
      </c>
      <c r="F11" s="48" t="s">
        <v>11</v>
      </c>
      <c r="G11" s="253" t="s">
        <v>137</v>
      </c>
      <c r="H11" s="251">
        <v>0.5513888888888888</v>
      </c>
      <c r="I11" s="237">
        <v>0.5131944444444444</v>
      </c>
      <c r="J11" s="238">
        <f aca="true" t="shared" si="0" ref="J11:J17">H11-I11</f>
        <v>0.03819444444444442</v>
      </c>
      <c r="K11" s="245">
        <v>0.007407407407407407</v>
      </c>
      <c r="L11" s="249"/>
      <c r="M11" s="238"/>
      <c r="N11" s="238"/>
      <c r="O11" s="238"/>
      <c r="P11" s="67"/>
      <c r="Q11" s="248"/>
      <c r="R11" s="244">
        <f aca="true" t="shared" si="1" ref="R11:R17">J11-Q11</f>
        <v>0.03819444444444442</v>
      </c>
      <c r="S11" s="241">
        <v>1</v>
      </c>
    </row>
    <row r="12" spans="1:19" ht="21" customHeight="1">
      <c r="A12" s="250">
        <v>8</v>
      </c>
      <c r="B12" s="254" t="s">
        <v>144</v>
      </c>
      <c r="C12" s="17">
        <v>1</v>
      </c>
      <c r="D12" s="45" t="s">
        <v>145</v>
      </c>
      <c r="E12" s="17">
        <v>1</v>
      </c>
      <c r="F12" s="51" t="s">
        <v>11</v>
      </c>
      <c r="G12" s="205" t="s">
        <v>196</v>
      </c>
      <c r="H12" s="179">
        <v>0.4757638888888889</v>
      </c>
      <c r="I12" s="58">
        <v>0.4215277777777778</v>
      </c>
      <c r="J12" s="91">
        <f t="shared" si="0"/>
        <v>0.054236111111111096</v>
      </c>
      <c r="K12" s="239">
        <v>0.0060648148148148145</v>
      </c>
      <c r="L12" s="229"/>
      <c r="M12" s="91"/>
      <c r="N12" s="91"/>
      <c r="O12" s="91"/>
      <c r="P12" s="93"/>
      <c r="Q12" s="184"/>
      <c r="R12" s="106">
        <f t="shared" si="1"/>
        <v>0.054236111111111096</v>
      </c>
      <c r="S12" s="242">
        <v>2</v>
      </c>
    </row>
    <row r="13" spans="1:19" ht="20.25">
      <c r="A13" s="250">
        <v>6</v>
      </c>
      <c r="B13" s="254" t="s">
        <v>124</v>
      </c>
      <c r="C13" s="17" t="s">
        <v>8</v>
      </c>
      <c r="D13" s="45" t="s">
        <v>47</v>
      </c>
      <c r="E13" s="17">
        <v>1</v>
      </c>
      <c r="F13" s="51" t="s">
        <v>11</v>
      </c>
      <c r="G13" s="205" t="s">
        <v>125</v>
      </c>
      <c r="H13" s="179">
        <v>0.4715740740740741</v>
      </c>
      <c r="I13" s="58">
        <v>0.41180555555555554</v>
      </c>
      <c r="J13" s="91">
        <f t="shared" si="0"/>
        <v>0.059768518518518554</v>
      </c>
      <c r="K13" s="239">
        <v>0.01238425925925926</v>
      </c>
      <c r="L13" s="229"/>
      <c r="M13" s="91"/>
      <c r="N13" s="91"/>
      <c r="O13" s="91"/>
      <c r="P13" s="93"/>
      <c r="Q13" s="184"/>
      <c r="R13" s="106">
        <f t="shared" si="1"/>
        <v>0.059768518518518554</v>
      </c>
      <c r="S13" s="242">
        <v>3</v>
      </c>
    </row>
    <row r="14" spans="1:19" ht="17.25" customHeight="1">
      <c r="A14" s="250">
        <v>13</v>
      </c>
      <c r="B14" s="254" t="s">
        <v>30</v>
      </c>
      <c r="C14" s="17">
        <v>1</v>
      </c>
      <c r="D14" s="45" t="s">
        <v>38</v>
      </c>
      <c r="E14" s="17" t="s">
        <v>8</v>
      </c>
      <c r="F14" s="51" t="s">
        <v>11</v>
      </c>
      <c r="G14" s="205" t="s">
        <v>77</v>
      </c>
      <c r="H14" s="179">
        <v>0.5229513888888889</v>
      </c>
      <c r="I14" s="58">
        <v>0.4618055555555556</v>
      </c>
      <c r="J14" s="91">
        <f t="shared" si="0"/>
        <v>0.061145833333333344</v>
      </c>
      <c r="K14" s="239">
        <v>0.011111111111111112</v>
      </c>
      <c r="L14" s="229"/>
      <c r="M14" s="91"/>
      <c r="N14" s="91"/>
      <c r="O14" s="91"/>
      <c r="P14" s="93"/>
      <c r="Q14" s="184"/>
      <c r="R14" s="106">
        <f t="shared" si="1"/>
        <v>0.061145833333333344</v>
      </c>
      <c r="S14" s="242">
        <v>4</v>
      </c>
    </row>
    <row r="15" spans="1:19" ht="21.75" customHeight="1">
      <c r="A15" s="250">
        <v>26</v>
      </c>
      <c r="B15" s="255" t="s">
        <v>135</v>
      </c>
      <c r="C15" s="17" t="s">
        <v>8</v>
      </c>
      <c r="D15" s="45" t="s">
        <v>136</v>
      </c>
      <c r="E15" s="17" t="s">
        <v>8</v>
      </c>
      <c r="F15" s="51" t="s">
        <v>11</v>
      </c>
      <c r="G15" s="205" t="s">
        <v>94</v>
      </c>
      <c r="H15" s="179">
        <v>0.6225231481481481</v>
      </c>
      <c r="I15" s="58">
        <v>0.5604166666666667</v>
      </c>
      <c r="J15" s="91">
        <f t="shared" si="0"/>
        <v>0.06210648148148146</v>
      </c>
      <c r="K15" s="239">
        <v>0.013888888888888888</v>
      </c>
      <c r="L15" s="230">
        <v>0.008333333333333333</v>
      </c>
      <c r="M15" s="91"/>
      <c r="N15" s="91"/>
      <c r="O15" s="91"/>
      <c r="P15" s="93"/>
      <c r="Q15" s="184"/>
      <c r="R15" s="106">
        <f t="shared" si="1"/>
        <v>0.06210648148148146</v>
      </c>
      <c r="S15" s="242">
        <v>5</v>
      </c>
    </row>
    <row r="16" spans="1:19" ht="19.5" customHeight="1">
      <c r="A16" s="250">
        <v>12</v>
      </c>
      <c r="B16" s="254" t="s">
        <v>29</v>
      </c>
      <c r="C16" s="17" t="s">
        <v>8</v>
      </c>
      <c r="D16" s="45" t="s">
        <v>45</v>
      </c>
      <c r="E16" s="17">
        <v>1</v>
      </c>
      <c r="F16" s="51" t="s">
        <v>11</v>
      </c>
      <c r="G16" s="224" t="s">
        <v>195</v>
      </c>
      <c r="H16" s="179">
        <v>0.5142592592592593</v>
      </c>
      <c r="I16" s="58">
        <v>0.4472222222222222</v>
      </c>
      <c r="J16" s="91">
        <f t="shared" si="0"/>
        <v>0.06703703703703712</v>
      </c>
      <c r="K16" s="239">
        <v>0.013888888888888888</v>
      </c>
      <c r="L16" s="230">
        <v>0.004166666666666667</v>
      </c>
      <c r="M16" s="91"/>
      <c r="N16" s="91"/>
      <c r="O16" s="91"/>
      <c r="P16" s="93"/>
      <c r="Q16" s="184"/>
      <c r="R16" s="106">
        <f t="shared" si="1"/>
        <v>0.06703703703703712</v>
      </c>
      <c r="S16" s="242">
        <v>6</v>
      </c>
    </row>
    <row r="17" spans="1:19" ht="20.25">
      <c r="A17" s="250">
        <v>10</v>
      </c>
      <c r="B17" s="254" t="s">
        <v>31</v>
      </c>
      <c r="C17" s="17">
        <v>1</v>
      </c>
      <c r="D17" s="45" t="s">
        <v>64</v>
      </c>
      <c r="E17" s="17">
        <v>1</v>
      </c>
      <c r="F17" s="51" t="s">
        <v>11</v>
      </c>
      <c r="G17" s="205" t="s">
        <v>27</v>
      </c>
      <c r="H17" s="179">
        <v>0.5098726851851852</v>
      </c>
      <c r="I17" s="58">
        <v>0.43333333333333335</v>
      </c>
      <c r="J17" s="91">
        <f t="shared" si="0"/>
        <v>0.0765393518518519</v>
      </c>
      <c r="K17" s="239">
        <v>0.013888888888888888</v>
      </c>
      <c r="L17" s="230">
        <v>0.008333333333333333</v>
      </c>
      <c r="M17" s="91"/>
      <c r="N17" s="91"/>
      <c r="O17" s="91"/>
      <c r="P17" s="93"/>
      <c r="Q17" s="184"/>
      <c r="R17" s="106">
        <f t="shared" si="1"/>
        <v>0.0765393518518519</v>
      </c>
      <c r="S17" s="242">
        <v>7</v>
      </c>
    </row>
    <row r="18" spans="1:22" ht="19.5" customHeight="1">
      <c r="A18" s="250">
        <v>31</v>
      </c>
      <c r="B18" s="254" t="s">
        <v>206</v>
      </c>
      <c r="C18" s="17">
        <v>1</v>
      </c>
      <c r="D18" s="45" t="s">
        <v>207</v>
      </c>
      <c r="E18" s="17">
        <v>1</v>
      </c>
      <c r="F18" s="51" t="s">
        <v>11</v>
      </c>
      <c r="G18" s="224" t="s">
        <v>205</v>
      </c>
      <c r="H18" s="179">
        <v>0.5877199074074074</v>
      </c>
      <c r="I18" s="58">
        <v>0.513888888888889</v>
      </c>
      <c r="J18" s="91">
        <f>H18-I18</f>
        <v>0.07383101851851848</v>
      </c>
      <c r="K18" s="239">
        <v>0.013888888888888888</v>
      </c>
      <c r="L18" s="230">
        <v>0.016666666666666666</v>
      </c>
      <c r="M18" s="91"/>
      <c r="N18" s="91"/>
      <c r="O18" s="91"/>
      <c r="P18" s="93"/>
      <c r="Q18" s="184"/>
      <c r="R18" s="106">
        <f>J18-Q18+L18</f>
        <v>0.09049768518518514</v>
      </c>
      <c r="S18" s="242">
        <v>8</v>
      </c>
      <c r="T18" s="228"/>
      <c r="U18" s="228"/>
      <c r="V18" s="228">
        <v>7</v>
      </c>
    </row>
    <row r="19" spans="1:22" ht="19.5" customHeight="1" thickBot="1">
      <c r="A19" s="139">
        <v>29</v>
      </c>
      <c r="B19" s="256" t="s">
        <v>201</v>
      </c>
      <c r="C19" s="15">
        <v>1</v>
      </c>
      <c r="D19" s="46" t="s">
        <v>202</v>
      </c>
      <c r="E19" s="15">
        <v>1</v>
      </c>
      <c r="F19" s="52" t="s">
        <v>11</v>
      </c>
      <c r="G19" s="232" t="s">
        <v>200</v>
      </c>
      <c r="H19" s="180">
        <v>0.5799768518518519</v>
      </c>
      <c r="I19" s="59">
        <v>0.4930555555555556</v>
      </c>
      <c r="J19" s="60">
        <f>H19-I19</f>
        <v>0.0869212962962963</v>
      </c>
      <c r="K19" s="240">
        <v>0.013888888888888888</v>
      </c>
      <c r="L19" s="231">
        <v>0.016666666666666666</v>
      </c>
      <c r="M19" s="60"/>
      <c r="N19" s="60"/>
      <c r="O19" s="60"/>
      <c r="P19" s="95"/>
      <c r="Q19" s="185"/>
      <c r="R19" s="107">
        <f>J19-Q19+L19</f>
        <v>0.10358796296296297</v>
      </c>
      <c r="S19" s="243">
        <v>9</v>
      </c>
      <c r="T19" s="228"/>
      <c r="U19" s="228"/>
      <c r="V19" s="228">
        <v>8</v>
      </c>
    </row>
    <row r="20" spans="1:22" ht="19.5" customHeight="1">
      <c r="A20" s="19"/>
      <c r="B20" s="56"/>
      <c r="C20" s="19"/>
      <c r="D20" s="56"/>
      <c r="E20" s="19"/>
      <c r="F20" s="157"/>
      <c r="G20" s="233"/>
      <c r="H20" s="158"/>
      <c r="I20" s="158"/>
      <c r="J20" s="159"/>
      <c r="K20" s="159"/>
      <c r="L20" s="234"/>
      <c r="M20" s="159"/>
      <c r="N20" s="159"/>
      <c r="O20" s="159"/>
      <c r="P20" s="159"/>
      <c r="Q20" s="159"/>
      <c r="R20" s="159"/>
      <c r="S20" s="228"/>
      <c r="T20" s="228"/>
      <c r="U20" s="228"/>
      <c r="V20" s="228"/>
    </row>
    <row r="21" spans="1:22" ht="19.5" customHeight="1">
      <c r="A21" s="19"/>
      <c r="B21" s="56"/>
      <c r="C21" s="19"/>
      <c r="D21" s="56"/>
      <c r="E21" s="19"/>
      <c r="F21" s="157"/>
      <c r="G21" s="233"/>
      <c r="H21" s="158"/>
      <c r="I21" s="158"/>
      <c r="J21" s="159"/>
      <c r="K21" s="159"/>
      <c r="L21" s="234"/>
      <c r="M21" s="159"/>
      <c r="N21" s="159"/>
      <c r="O21" s="159"/>
      <c r="P21" s="159"/>
      <c r="Q21" s="159"/>
      <c r="R21" s="159"/>
      <c r="S21" s="228"/>
      <c r="T21" s="228"/>
      <c r="U21" s="228"/>
      <c r="V21" s="228"/>
    </row>
    <row r="22" spans="1:13" s="43" customFormat="1" ht="19.5" thickBot="1">
      <c r="A22" s="32"/>
      <c r="C22" s="39"/>
      <c r="D22" s="49"/>
      <c r="E22" s="39"/>
      <c r="F22" s="39"/>
      <c r="G22" s="20"/>
      <c r="H22" s="38"/>
      <c r="I22" s="38"/>
      <c r="J22" s="38"/>
      <c r="K22" s="21"/>
      <c r="L22" s="39"/>
      <c r="M22" s="39"/>
    </row>
    <row r="23" spans="2:16" ht="19.5" thickBot="1">
      <c r="B23" s="23" t="s">
        <v>15</v>
      </c>
      <c r="C23" s="27" t="s">
        <v>13</v>
      </c>
      <c r="D23" s="27">
        <v>5</v>
      </c>
      <c r="E23" s="90">
        <v>0.03819444444444442</v>
      </c>
      <c r="G23" s="172" t="s">
        <v>154</v>
      </c>
      <c r="H23" s="172"/>
      <c r="I23" s="172"/>
      <c r="J23" s="8"/>
      <c r="K23" s="8"/>
      <c r="L23" s="171" t="s">
        <v>170</v>
      </c>
      <c r="M23" s="171"/>
      <c r="N23" s="171"/>
      <c r="O23" s="171"/>
      <c r="P23" s="171"/>
    </row>
    <row r="24" spans="2:13" ht="19.5" thickBot="1">
      <c r="B24" s="26" t="s">
        <v>51</v>
      </c>
      <c r="C24" s="27" t="s">
        <v>14</v>
      </c>
      <c r="D24" s="27">
        <f>2*C39</f>
        <v>660</v>
      </c>
      <c r="E24" s="27" t="s">
        <v>17</v>
      </c>
      <c r="G24" s="25"/>
      <c r="I24" s="8"/>
      <c r="J24" s="8"/>
      <c r="K24" s="8"/>
      <c r="L24" s="8"/>
      <c r="M24" s="8"/>
    </row>
    <row r="25" spans="2:16" ht="19.5" thickBot="1">
      <c r="B25" s="113"/>
      <c r="C25" s="27" t="s">
        <v>8</v>
      </c>
      <c r="D25" s="31">
        <f>E23*E25/100</f>
        <v>0.0458333333333333</v>
      </c>
      <c r="E25" s="27">
        <v>120</v>
      </c>
      <c r="G25" s="172" t="s">
        <v>155</v>
      </c>
      <c r="H25" s="172"/>
      <c r="I25" s="172"/>
      <c r="J25" s="171"/>
      <c r="K25" s="171"/>
      <c r="L25" s="171" t="s">
        <v>177</v>
      </c>
      <c r="M25" s="171"/>
      <c r="N25" s="171"/>
      <c r="O25" s="171"/>
      <c r="P25" s="171"/>
    </row>
    <row r="26" spans="4:10" ht="18.75">
      <c r="D26" s="7"/>
      <c r="E26" s="8"/>
      <c r="H26" s="50"/>
      <c r="I26" s="25"/>
      <c r="J26" s="25"/>
    </row>
    <row r="27" spans="2:10" ht="18.75">
      <c r="B27" s="99" t="s">
        <v>10</v>
      </c>
      <c r="C27" s="7">
        <v>100</v>
      </c>
      <c r="E27" s="8"/>
      <c r="H27" s="50"/>
      <c r="I27" s="25"/>
      <c r="J27" s="25"/>
    </row>
    <row r="28" spans="2:10" ht="18.75">
      <c r="B28" s="17">
        <v>1</v>
      </c>
      <c r="C28" s="7">
        <v>10</v>
      </c>
      <c r="E28" s="8"/>
      <c r="H28" s="50"/>
      <c r="I28" s="25"/>
      <c r="J28" s="25"/>
    </row>
    <row r="29" spans="2:10" ht="18.75">
      <c r="B29" s="17" t="s">
        <v>8</v>
      </c>
      <c r="C29" s="7">
        <v>30</v>
      </c>
      <c r="E29" s="8"/>
      <c r="H29" s="50"/>
      <c r="I29" s="20"/>
      <c r="J29" s="20"/>
    </row>
    <row r="30" spans="2:10" ht="18.75">
      <c r="B30" s="17">
        <v>1</v>
      </c>
      <c r="C30" s="7">
        <v>10</v>
      </c>
      <c r="E30" s="8"/>
      <c r="H30" s="50"/>
      <c r="I30" s="25"/>
      <c r="J30" s="25"/>
    </row>
    <row r="31" spans="2:10" ht="18.75">
      <c r="B31" s="17" t="s">
        <v>8</v>
      </c>
      <c r="C31" s="7">
        <v>30</v>
      </c>
      <c r="E31" s="8"/>
      <c r="H31" s="50"/>
      <c r="I31" s="25"/>
      <c r="J31" s="25"/>
    </row>
    <row r="32" spans="2:10" ht="18.75">
      <c r="B32" s="17" t="s">
        <v>8</v>
      </c>
      <c r="C32" s="7">
        <v>30</v>
      </c>
      <c r="E32" s="8"/>
      <c r="H32" s="50"/>
      <c r="I32" s="25"/>
      <c r="J32" s="25"/>
    </row>
    <row r="33" spans="2:10" ht="18.75">
      <c r="B33" s="17" t="s">
        <v>8</v>
      </c>
      <c r="C33" s="7">
        <v>30</v>
      </c>
      <c r="E33" s="8"/>
      <c r="H33" s="50"/>
      <c r="I33" s="25"/>
      <c r="J33" s="25"/>
    </row>
    <row r="34" spans="2:10" ht="18.75">
      <c r="B34" s="17">
        <v>1</v>
      </c>
      <c r="C34" s="7">
        <v>10</v>
      </c>
      <c r="E34" s="8"/>
      <c r="H34" s="50"/>
      <c r="I34" s="25"/>
      <c r="J34" s="25"/>
    </row>
    <row r="35" spans="2:10" ht="18.75">
      <c r="B35" s="17">
        <v>1</v>
      </c>
      <c r="C35" s="7">
        <v>10</v>
      </c>
      <c r="E35" s="8"/>
      <c r="H35" s="50"/>
      <c r="I35" s="25"/>
      <c r="J35" s="25"/>
    </row>
    <row r="36" spans="2:10" ht="18.75">
      <c r="B36" s="17" t="s">
        <v>8</v>
      </c>
      <c r="C36" s="7">
        <v>30</v>
      </c>
      <c r="E36" s="8"/>
      <c r="H36" s="50"/>
      <c r="I36" s="25"/>
      <c r="J36" s="25"/>
    </row>
    <row r="37" spans="2:10" ht="18.75">
      <c r="B37" s="17" t="s">
        <v>8</v>
      </c>
      <c r="C37" s="7">
        <v>30</v>
      </c>
      <c r="E37" s="8"/>
      <c r="H37" s="50"/>
      <c r="I37" s="25"/>
      <c r="J37" s="25"/>
    </row>
    <row r="38" spans="2:10" ht="18.75">
      <c r="B38" s="17">
        <v>1</v>
      </c>
      <c r="C38" s="7">
        <v>10</v>
      </c>
      <c r="E38" s="8"/>
      <c r="H38" s="50"/>
      <c r="I38" s="25"/>
      <c r="J38" s="25"/>
    </row>
    <row r="39" spans="1:13" s="33" customFormat="1" ht="18.75">
      <c r="A39" s="32"/>
      <c r="B39" s="25"/>
      <c r="C39" s="25">
        <f>SUM(C27:C38)</f>
        <v>330</v>
      </c>
      <c r="D39" s="33">
        <f>C39*2</f>
        <v>660</v>
      </c>
      <c r="F39" s="25"/>
      <c r="G39" s="25"/>
      <c r="H39" s="50"/>
      <c r="K39" s="25"/>
      <c r="L39" s="25"/>
      <c r="M39" s="25"/>
    </row>
    <row r="40" spans="8:10" ht="18.75">
      <c r="H40" s="50"/>
      <c r="I40" s="25"/>
      <c r="J40" s="25"/>
    </row>
    <row r="41" spans="8:10" ht="18.75">
      <c r="H41" s="25"/>
      <c r="I41" s="25"/>
      <c r="J41" s="25"/>
    </row>
  </sheetData>
  <mergeCells count="19">
    <mergeCell ref="G3:J3"/>
    <mergeCell ref="G4:K4"/>
    <mergeCell ref="G5:J5"/>
    <mergeCell ref="G6:J6"/>
    <mergeCell ref="A9:A10"/>
    <mergeCell ref="B9:B10"/>
    <mergeCell ref="C9:C10"/>
    <mergeCell ref="D9:D10"/>
    <mergeCell ref="E9:E10"/>
    <mergeCell ref="F9:F10"/>
    <mergeCell ref="G9:G10"/>
    <mergeCell ref="H9:H10"/>
    <mergeCell ref="S9:S10"/>
    <mergeCell ref="Q9:Q10"/>
    <mergeCell ref="R9:R10"/>
    <mergeCell ref="I9:I10"/>
    <mergeCell ref="J9:J10"/>
    <mergeCell ref="K9:K10"/>
    <mergeCell ref="L9:P9"/>
  </mergeCells>
  <printOptions horizontalCentered="1"/>
  <pageMargins left="0.26" right="0.2755905511811024" top="1.16" bottom="1.73" header="0.88" footer="1.32"/>
  <pageSetup fitToHeight="1" fitToWidth="1" horizontalDpi="360" verticalDpi="36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50" zoomScaleNormal="50" workbookViewId="0" topLeftCell="A1">
      <selection activeCell="G12" sqref="G12"/>
    </sheetView>
  </sheetViews>
  <sheetFormatPr defaultColWidth="9.140625" defaultRowHeight="12.75"/>
  <cols>
    <col min="1" max="1" width="8.7109375" style="7" customWidth="1"/>
    <col min="2" max="2" width="21.00390625" style="8" customWidth="1"/>
    <col min="3" max="3" width="10.28125" style="7" bestFit="1" customWidth="1"/>
    <col min="4" max="4" width="22.421875" style="8" customWidth="1"/>
    <col min="5" max="5" width="12.140625" style="7" customWidth="1"/>
    <col min="6" max="6" width="5.28125" style="7" customWidth="1"/>
    <col min="7" max="7" width="38.421875" style="7" bestFit="1" customWidth="1"/>
    <col min="8" max="8" width="12.421875" style="7" customWidth="1"/>
    <col min="9" max="9" width="12.140625" style="7" bestFit="1" customWidth="1"/>
    <col min="10" max="10" width="11.00390625" style="7" customWidth="1"/>
    <col min="11" max="11" width="11.421875" style="25" customWidth="1"/>
    <col min="12" max="12" width="13.00390625" style="7" customWidth="1"/>
    <col min="13" max="13" width="4.140625" style="8" customWidth="1"/>
    <col min="14" max="14" width="10.7109375" style="8" bestFit="1" customWidth="1"/>
    <col min="15" max="15" width="4.421875" style="8" customWidth="1"/>
    <col min="16" max="16" width="4.7109375" style="8" customWidth="1"/>
    <col min="17" max="17" width="11.57421875" style="8" customWidth="1"/>
    <col min="18" max="18" width="11.8515625" style="8" customWidth="1"/>
    <col min="19" max="19" width="11.28125" style="8" customWidth="1"/>
    <col min="20" max="20" width="9.421875" style="8" bestFit="1" customWidth="1"/>
    <col min="21" max="21" width="9.57421875" style="8" bestFit="1" customWidth="1"/>
    <col min="22" max="16384" width="9.140625" style="8" customWidth="1"/>
  </cols>
  <sheetData>
    <row r="1" spans="1:14" s="6" customFormat="1" ht="26.25">
      <c r="A1" s="40"/>
      <c r="B1" s="5"/>
      <c r="G1" s="152" t="s">
        <v>176</v>
      </c>
      <c r="H1" s="152"/>
      <c r="J1" s="152"/>
      <c r="K1" s="5"/>
      <c r="L1" s="5"/>
      <c r="M1" s="5"/>
      <c r="N1" s="39"/>
    </row>
    <row r="2" spans="1:14" s="6" customFormat="1" ht="26.25">
      <c r="A2" s="40"/>
      <c r="B2" s="5"/>
      <c r="G2" s="152" t="s">
        <v>168</v>
      </c>
      <c r="H2" s="152"/>
      <c r="I2" s="152"/>
      <c r="J2" s="152"/>
      <c r="K2" s="5"/>
      <c r="L2" s="5"/>
      <c r="M2" s="5"/>
      <c r="N2" s="39"/>
    </row>
    <row r="3" spans="1:14" s="6" customFormat="1" ht="26.25">
      <c r="A3" s="40"/>
      <c r="B3" s="5"/>
      <c r="G3" s="152" t="s">
        <v>191</v>
      </c>
      <c r="H3" s="152"/>
      <c r="I3" s="152"/>
      <c r="J3" s="152"/>
      <c r="K3" s="5"/>
      <c r="L3" s="5"/>
      <c r="M3" s="5"/>
      <c r="N3" s="39"/>
    </row>
    <row r="4" spans="1:14" s="6" customFormat="1" ht="26.25">
      <c r="A4" s="40"/>
      <c r="B4" s="5"/>
      <c r="G4" s="152" t="s">
        <v>174</v>
      </c>
      <c r="H4" s="152"/>
      <c r="J4" s="152"/>
      <c r="K4" s="5"/>
      <c r="L4" s="5"/>
      <c r="M4" s="5"/>
      <c r="N4" s="39"/>
    </row>
    <row r="5" spans="1:15" s="6" customFormat="1" ht="18.75">
      <c r="A5" s="40"/>
      <c r="B5" s="305" t="s">
        <v>20</v>
      </c>
      <c r="C5" s="305"/>
      <c r="H5" s="39"/>
      <c r="I5" s="39"/>
      <c r="J5" s="39"/>
      <c r="K5" s="39"/>
      <c r="L5" s="39"/>
      <c r="M5" s="39" t="s">
        <v>175</v>
      </c>
      <c r="N5" s="39"/>
      <c r="O5" s="39"/>
    </row>
    <row r="6" spans="1:6" ht="10.5" customHeight="1" thickBot="1">
      <c r="A6" s="32"/>
      <c r="B6" s="25"/>
      <c r="C6" s="33"/>
      <c r="D6" s="25"/>
      <c r="E6" s="25"/>
      <c r="F6" s="25"/>
    </row>
    <row r="7" spans="1:21" ht="18.75" customHeight="1">
      <c r="A7" s="342" t="s">
        <v>167</v>
      </c>
      <c r="B7" s="331" t="s">
        <v>21</v>
      </c>
      <c r="C7" s="331" t="s">
        <v>22</v>
      </c>
      <c r="D7" s="331" t="s">
        <v>21</v>
      </c>
      <c r="E7" s="331" t="s">
        <v>22</v>
      </c>
      <c r="F7" s="331" t="s">
        <v>0</v>
      </c>
      <c r="G7" s="331" t="s">
        <v>181</v>
      </c>
      <c r="H7" s="331" t="s">
        <v>23</v>
      </c>
      <c r="I7" s="331" t="s">
        <v>24</v>
      </c>
      <c r="J7" s="331" t="s">
        <v>36</v>
      </c>
      <c r="K7" s="331" t="s">
        <v>25</v>
      </c>
      <c r="L7" s="331"/>
      <c r="M7" s="331"/>
      <c r="N7" s="331"/>
      <c r="O7" s="331"/>
      <c r="P7" s="331"/>
      <c r="Q7" s="331" t="s">
        <v>73</v>
      </c>
      <c r="R7" s="331" t="s">
        <v>37</v>
      </c>
      <c r="S7" s="331" t="s">
        <v>26</v>
      </c>
      <c r="T7" s="331" t="s">
        <v>7</v>
      </c>
      <c r="U7" s="318" t="s">
        <v>70</v>
      </c>
    </row>
    <row r="8" spans="1:21" ht="18.75">
      <c r="A8" s="343"/>
      <c r="B8" s="344"/>
      <c r="C8" s="344"/>
      <c r="D8" s="344"/>
      <c r="E8" s="344"/>
      <c r="F8" s="344"/>
      <c r="G8" s="344"/>
      <c r="H8" s="344"/>
      <c r="I8" s="344"/>
      <c r="J8" s="344"/>
      <c r="K8" s="17">
        <v>1</v>
      </c>
      <c r="L8" s="17">
        <v>2</v>
      </c>
      <c r="M8" s="17">
        <v>3</v>
      </c>
      <c r="N8" s="17">
        <v>4</v>
      </c>
      <c r="O8" s="17">
        <v>5</v>
      </c>
      <c r="P8" s="17">
        <v>6</v>
      </c>
      <c r="Q8" s="344"/>
      <c r="R8" s="344"/>
      <c r="S8" s="344"/>
      <c r="T8" s="344"/>
      <c r="U8" s="345"/>
    </row>
    <row r="9" spans="1:21" ht="21.75" customHeight="1">
      <c r="A9" s="97">
        <v>4</v>
      </c>
      <c r="B9" s="45" t="s">
        <v>142</v>
      </c>
      <c r="C9" s="17" t="s">
        <v>8</v>
      </c>
      <c r="D9" s="45" t="s">
        <v>143</v>
      </c>
      <c r="E9" s="17" t="s">
        <v>10</v>
      </c>
      <c r="F9" s="51" t="s">
        <v>9</v>
      </c>
      <c r="G9" s="45" t="s">
        <v>141</v>
      </c>
      <c r="H9" s="125">
        <v>0.4982870370370371</v>
      </c>
      <c r="I9" s="125">
        <v>0.40625</v>
      </c>
      <c r="J9" s="125">
        <f aca="true" t="shared" si="0" ref="J9:J16">H9-I9</f>
        <v>0.09203703703703708</v>
      </c>
      <c r="K9" s="17"/>
      <c r="L9" s="125">
        <v>0.013888888888888888</v>
      </c>
      <c r="M9" s="17"/>
      <c r="N9" s="17"/>
      <c r="O9" s="17"/>
      <c r="P9" s="17"/>
      <c r="Q9" s="126">
        <f aca="true" t="shared" si="1" ref="Q9:Q16">K9+L9+M9+N9+O9+P9</f>
        <v>0.013888888888888888</v>
      </c>
      <c r="R9" s="17"/>
      <c r="S9" s="126">
        <f aca="true" t="shared" si="2" ref="S9:S16">J9+Q9-R9</f>
        <v>0.10592592592592598</v>
      </c>
      <c r="T9" s="130">
        <v>1</v>
      </c>
      <c r="U9" s="132">
        <v>100</v>
      </c>
    </row>
    <row r="10" spans="1:21" ht="19.5" customHeight="1">
      <c r="A10" s="97">
        <v>6</v>
      </c>
      <c r="B10" s="45" t="s">
        <v>107</v>
      </c>
      <c r="C10" s="17">
        <v>1</v>
      </c>
      <c r="D10" s="45" t="s">
        <v>42</v>
      </c>
      <c r="E10" s="17" t="s">
        <v>8</v>
      </c>
      <c r="F10" s="11" t="s">
        <v>54</v>
      </c>
      <c r="G10" s="45" t="s">
        <v>108</v>
      </c>
      <c r="H10" s="125">
        <v>0.5896064814814815</v>
      </c>
      <c r="I10" s="125">
        <v>0.4861111111111111</v>
      </c>
      <c r="J10" s="125">
        <f t="shared" si="0"/>
        <v>0.10349537037037043</v>
      </c>
      <c r="K10" s="17"/>
      <c r="L10" s="125">
        <v>0.006944444444444444</v>
      </c>
      <c r="M10" s="17"/>
      <c r="N10" s="125">
        <v>0.003472222222222222</v>
      </c>
      <c r="O10" s="17"/>
      <c r="P10" s="17"/>
      <c r="Q10" s="126">
        <f t="shared" si="1"/>
        <v>0.010416666666666666</v>
      </c>
      <c r="R10" s="17"/>
      <c r="S10" s="126">
        <f t="shared" si="2"/>
        <v>0.1139120370370371</v>
      </c>
      <c r="T10" s="130">
        <v>2</v>
      </c>
      <c r="U10" s="132">
        <f>S10*100/S9</f>
        <v>107.53933566433567</v>
      </c>
    </row>
    <row r="11" spans="1:21" ht="19.5" customHeight="1">
      <c r="A11" s="97">
        <v>5</v>
      </c>
      <c r="B11" s="45" t="s">
        <v>139</v>
      </c>
      <c r="C11" s="17" t="s">
        <v>8</v>
      </c>
      <c r="D11" s="45" t="s">
        <v>140</v>
      </c>
      <c r="E11" s="17" t="s">
        <v>8</v>
      </c>
      <c r="F11" s="51" t="s">
        <v>9</v>
      </c>
      <c r="G11" s="45" t="s">
        <v>141</v>
      </c>
      <c r="H11" s="127">
        <v>0.5662037037037037</v>
      </c>
      <c r="I11" s="127">
        <v>0.4583333333333333</v>
      </c>
      <c r="J11" s="125">
        <f t="shared" si="0"/>
        <v>0.10787037037037034</v>
      </c>
      <c r="K11" s="127"/>
      <c r="L11" s="127">
        <v>0.020833333333333332</v>
      </c>
      <c r="M11" s="127"/>
      <c r="N11" s="127"/>
      <c r="O11" s="127"/>
      <c r="P11" s="127"/>
      <c r="Q11" s="126">
        <f t="shared" si="1"/>
        <v>0.020833333333333332</v>
      </c>
      <c r="R11" s="127"/>
      <c r="S11" s="126">
        <f t="shared" si="2"/>
        <v>0.12870370370370368</v>
      </c>
      <c r="T11" s="130">
        <v>3</v>
      </c>
      <c r="U11" s="132">
        <f>S11*100/S9</f>
        <v>121.50349650349642</v>
      </c>
    </row>
    <row r="12" spans="1:21" ht="18.75" customHeight="1">
      <c r="A12" s="97">
        <v>8</v>
      </c>
      <c r="B12" s="45" t="s">
        <v>44</v>
      </c>
      <c r="C12" s="17" t="s">
        <v>8</v>
      </c>
      <c r="D12" s="45" t="s">
        <v>43</v>
      </c>
      <c r="E12" s="17" t="s">
        <v>8</v>
      </c>
      <c r="F12" s="51" t="s">
        <v>9</v>
      </c>
      <c r="G12" s="45" t="s">
        <v>146</v>
      </c>
      <c r="H12" s="127">
        <v>0.6438310185185185</v>
      </c>
      <c r="I12" s="127">
        <v>0.5416666666666666</v>
      </c>
      <c r="J12" s="125">
        <f t="shared" si="0"/>
        <v>0.10216435185185191</v>
      </c>
      <c r="K12" s="127"/>
      <c r="L12" s="127">
        <v>0.041666666666666664</v>
      </c>
      <c r="M12" s="127"/>
      <c r="N12" s="127"/>
      <c r="O12" s="127"/>
      <c r="P12" s="127"/>
      <c r="Q12" s="126">
        <f t="shared" si="1"/>
        <v>0.041666666666666664</v>
      </c>
      <c r="R12" s="127">
        <v>0.0032407407407407406</v>
      </c>
      <c r="S12" s="126">
        <f t="shared" si="2"/>
        <v>0.14059027777777783</v>
      </c>
      <c r="T12" s="17">
        <v>4</v>
      </c>
      <c r="U12" s="132"/>
    </row>
    <row r="13" spans="1:21" ht="18.75" customHeight="1">
      <c r="A13" s="97">
        <v>2</v>
      </c>
      <c r="B13" s="45" t="s">
        <v>48</v>
      </c>
      <c r="C13" s="17" t="s">
        <v>8</v>
      </c>
      <c r="D13" s="45" t="s">
        <v>49</v>
      </c>
      <c r="E13" s="17" t="s">
        <v>8</v>
      </c>
      <c r="F13" s="51" t="s">
        <v>9</v>
      </c>
      <c r="G13" s="45" t="s">
        <v>20</v>
      </c>
      <c r="H13" s="125">
        <v>0.48636574074074074</v>
      </c>
      <c r="I13" s="125">
        <v>0.375</v>
      </c>
      <c r="J13" s="125">
        <f t="shared" si="0"/>
        <v>0.11136574074074074</v>
      </c>
      <c r="K13" s="125"/>
      <c r="L13" s="125">
        <v>0.04513888888888889</v>
      </c>
      <c r="M13" s="125"/>
      <c r="N13" s="125">
        <v>0.017361111111111112</v>
      </c>
      <c r="O13" s="17"/>
      <c r="P13" s="17"/>
      <c r="Q13" s="126">
        <f t="shared" si="1"/>
        <v>0.0625</v>
      </c>
      <c r="R13" s="125">
        <v>0.010416666666666666</v>
      </c>
      <c r="S13" s="126">
        <f t="shared" si="2"/>
        <v>0.16344907407407408</v>
      </c>
      <c r="T13" s="17">
        <v>5</v>
      </c>
      <c r="U13" s="132"/>
    </row>
    <row r="14" spans="1:21" ht="19.5" customHeight="1">
      <c r="A14" s="97">
        <v>7</v>
      </c>
      <c r="B14" s="110" t="s">
        <v>166</v>
      </c>
      <c r="C14" s="11">
        <v>1</v>
      </c>
      <c r="D14" s="101" t="s">
        <v>65</v>
      </c>
      <c r="E14" s="11">
        <v>1</v>
      </c>
      <c r="F14" s="11" t="s">
        <v>9</v>
      </c>
      <c r="G14" s="45" t="s">
        <v>146</v>
      </c>
      <c r="H14" s="127">
        <v>0.6340509259259259</v>
      </c>
      <c r="I14" s="127">
        <v>0.513888888888889</v>
      </c>
      <c r="J14" s="125">
        <f t="shared" si="0"/>
        <v>0.12016203703703698</v>
      </c>
      <c r="K14" s="127"/>
      <c r="L14" s="127">
        <v>0.024305555555555556</v>
      </c>
      <c r="M14" s="127"/>
      <c r="N14" s="127">
        <v>0.020833333333333332</v>
      </c>
      <c r="O14" s="127"/>
      <c r="P14" s="127"/>
      <c r="Q14" s="126">
        <f t="shared" si="1"/>
        <v>0.04513888888888889</v>
      </c>
      <c r="R14" s="127"/>
      <c r="S14" s="126">
        <f t="shared" si="2"/>
        <v>0.16530092592592588</v>
      </c>
      <c r="T14" s="17">
        <v>6</v>
      </c>
      <c r="U14" s="132"/>
    </row>
    <row r="15" spans="1:21" ht="18.75" customHeight="1">
      <c r="A15" s="97">
        <v>10</v>
      </c>
      <c r="B15" s="45" t="s">
        <v>46</v>
      </c>
      <c r="C15" s="17" t="s">
        <v>8</v>
      </c>
      <c r="D15" s="45" t="s">
        <v>147</v>
      </c>
      <c r="E15" s="17" t="s">
        <v>8</v>
      </c>
      <c r="F15" s="51" t="s">
        <v>9</v>
      </c>
      <c r="G15" s="45" t="s">
        <v>27</v>
      </c>
      <c r="H15" s="127">
        <v>0.6865740740740741</v>
      </c>
      <c r="I15" s="127">
        <v>0.58125</v>
      </c>
      <c r="J15" s="125">
        <f t="shared" si="0"/>
        <v>0.10532407407407407</v>
      </c>
      <c r="K15" s="127"/>
      <c r="L15" s="127">
        <v>0.05902777777777778</v>
      </c>
      <c r="M15" s="127"/>
      <c r="N15" s="127">
        <v>0.024305555555555556</v>
      </c>
      <c r="O15" s="127"/>
      <c r="P15" s="127"/>
      <c r="Q15" s="126">
        <f t="shared" si="1"/>
        <v>0.08333333333333334</v>
      </c>
      <c r="R15" s="99"/>
      <c r="S15" s="126">
        <f t="shared" si="2"/>
        <v>0.1886574074074074</v>
      </c>
      <c r="T15" s="17">
        <v>7</v>
      </c>
      <c r="U15" s="132"/>
    </row>
    <row r="16" spans="1:21" ht="18" customHeight="1">
      <c r="A16" s="97">
        <v>1</v>
      </c>
      <c r="B16" s="45" t="s">
        <v>58</v>
      </c>
      <c r="C16" s="17">
        <v>1</v>
      </c>
      <c r="D16" s="45" t="s">
        <v>67</v>
      </c>
      <c r="E16" s="17">
        <v>1</v>
      </c>
      <c r="F16" s="51" t="s">
        <v>9</v>
      </c>
      <c r="G16" s="45" t="s">
        <v>125</v>
      </c>
      <c r="H16" s="125">
        <v>0.46625</v>
      </c>
      <c r="I16" s="125">
        <v>0.34722222222222227</v>
      </c>
      <c r="J16" s="125">
        <f t="shared" si="0"/>
        <v>0.11902777777777773</v>
      </c>
      <c r="K16" s="125">
        <v>0.04513888888888889</v>
      </c>
      <c r="L16" s="125">
        <v>0.05555555555555555</v>
      </c>
      <c r="M16" s="131"/>
      <c r="N16" s="125">
        <v>0.024305555555555556</v>
      </c>
      <c r="O16" s="17"/>
      <c r="P16" s="17"/>
      <c r="Q16" s="126">
        <f t="shared" si="1"/>
        <v>0.125</v>
      </c>
      <c r="R16" s="17"/>
      <c r="S16" s="126">
        <f t="shared" si="2"/>
        <v>0.24402777777777773</v>
      </c>
      <c r="T16" s="17">
        <v>8</v>
      </c>
      <c r="U16" s="132"/>
    </row>
    <row r="17" spans="1:21" ht="18.75" customHeight="1">
      <c r="A17" s="97">
        <v>3</v>
      </c>
      <c r="B17" s="45" t="s">
        <v>126</v>
      </c>
      <c r="C17" s="17" t="s">
        <v>8</v>
      </c>
      <c r="D17" s="45" t="s">
        <v>127</v>
      </c>
      <c r="E17" s="17">
        <v>1</v>
      </c>
      <c r="F17" s="51" t="s">
        <v>9</v>
      </c>
      <c r="G17" s="45" t="s">
        <v>125</v>
      </c>
      <c r="H17" s="17"/>
      <c r="I17" s="125">
        <v>0.40277777777777773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35" t="s">
        <v>209</v>
      </c>
      <c r="U17" s="18"/>
    </row>
    <row r="18" spans="1:21" ht="21.75" customHeight="1" thickBot="1">
      <c r="A18" s="96">
        <v>9</v>
      </c>
      <c r="B18" s="46" t="s">
        <v>72</v>
      </c>
      <c r="C18" s="15" t="s">
        <v>8</v>
      </c>
      <c r="D18" s="46" t="s">
        <v>28</v>
      </c>
      <c r="E18" s="15" t="s">
        <v>8</v>
      </c>
      <c r="F18" s="52" t="s">
        <v>9</v>
      </c>
      <c r="G18" s="46" t="s">
        <v>196</v>
      </c>
      <c r="H18" s="133"/>
      <c r="I18" s="133">
        <v>0.5694444444444444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6" t="s">
        <v>209</v>
      </c>
      <c r="U18" s="134"/>
    </row>
    <row r="19" spans="1:21" ht="21.75" customHeight="1">
      <c r="A19" s="25"/>
      <c r="B19" s="56"/>
      <c r="C19" s="19"/>
      <c r="D19" s="56"/>
      <c r="E19" s="19"/>
      <c r="F19" s="157"/>
      <c r="G19" s="56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59"/>
    </row>
    <row r="20" spans="1:21" ht="21.75" customHeight="1">
      <c r="A20" s="25"/>
      <c r="B20" s="56"/>
      <c r="C20" s="19"/>
      <c r="D20" s="56"/>
      <c r="E20" s="19"/>
      <c r="F20" s="157"/>
      <c r="G20" s="56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9"/>
    </row>
    <row r="21" ht="19.5" thickBot="1"/>
    <row r="22" spans="2:16" ht="21" thickBot="1">
      <c r="B22" s="225" t="s">
        <v>214</v>
      </c>
      <c r="C22" s="27" t="s">
        <v>13</v>
      </c>
      <c r="D22" s="27">
        <v>5</v>
      </c>
      <c r="E22" s="62">
        <v>0.10592592592592598</v>
      </c>
      <c r="G22" s="170" t="s">
        <v>154</v>
      </c>
      <c r="H22" s="169"/>
      <c r="J22" s="167"/>
      <c r="K22" s="154"/>
      <c r="L22" s="155" t="s">
        <v>170</v>
      </c>
      <c r="M22" s="25"/>
      <c r="N22" s="25"/>
      <c r="O22" s="25"/>
      <c r="P22" s="25"/>
    </row>
    <row r="23" spans="2:13" ht="21" thickBot="1">
      <c r="B23" s="226" t="s">
        <v>215</v>
      </c>
      <c r="C23" s="27" t="s">
        <v>14</v>
      </c>
      <c r="D23" s="27">
        <f>D45*2</f>
        <v>740</v>
      </c>
      <c r="E23" s="28" t="s">
        <v>17</v>
      </c>
      <c r="H23" s="168"/>
      <c r="I23" s="155"/>
      <c r="J23" s="155"/>
      <c r="K23" s="154"/>
      <c r="L23" s="155"/>
      <c r="M23" s="154"/>
    </row>
    <row r="24" spans="2:13" ht="21" thickBot="1">
      <c r="B24" s="29" t="s">
        <v>51</v>
      </c>
      <c r="C24" s="87" t="s">
        <v>10</v>
      </c>
      <c r="D24" s="30">
        <f>E22*E24/100</f>
        <v>0.12711111111111117</v>
      </c>
      <c r="E24" s="24">
        <v>120</v>
      </c>
      <c r="H24" s="195"/>
      <c r="I24" s="195"/>
      <c r="J24" s="195"/>
      <c r="K24" s="154"/>
      <c r="L24" s="155"/>
      <c r="M24" s="154"/>
    </row>
    <row r="25" spans="2:13" ht="21" thickBot="1">
      <c r="B25" s="227"/>
      <c r="C25" s="27" t="s">
        <v>8</v>
      </c>
      <c r="D25" s="31">
        <f>E22*E25/100</f>
        <v>0.12817037037037043</v>
      </c>
      <c r="E25" s="28">
        <v>121</v>
      </c>
      <c r="G25" s="170" t="s">
        <v>155</v>
      </c>
      <c r="H25" s="170"/>
      <c r="J25" s="167"/>
      <c r="K25" s="154"/>
      <c r="L25" s="155" t="s">
        <v>173</v>
      </c>
      <c r="M25" s="154"/>
    </row>
    <row r="26" spans="2:13" ht="20.25">
      <c r="B26" s="33"/>
      <c r="C26" s="25"/>
      <c r="D26" s="160"/>
      <c r="E26" s="25"/>
      <c r="G26" s="170"/>
      <c r="H26" s="170"/>
      <c r="J26" s="167"/>
      <c r="K26" s="154"/>
      <c r="L26" s="155"/>
      <c r="M26" s="154"/>
    </row>
    <row r="27" spans="2:13" ht="20.25">
      <c r="B27" s="33"/>
      <c r="C27" s="25"/>
      <c r="D27" s="160"/>
      <c r="E27" s="25"/>
      <c r="G27" s="170"/>
      <c r="H27" s="170"/>
      <c r="J27" s="167"/>
      <c r="K27" s="154"/>
      <c r="L27" s="155"/>
      <c r="M27" s="154"/>
    </row>
    <row r="28" spans="2:13" ht="20.25">
      <c r="B28" s="33"/>
      <c r="C28" s="25"/>
      <c r="D28" s="160"/>
      <c r="E28" s="25"/>
      <c r="G28" s="170"/>
      <c r="H28" s="170"/>
      <c r="J28" s="167"/>
      <c r="K28" s="154"/>
      <c r="L28" s="155"/>
      <c r="M28" s="154"/>
    </row>
    <row r="29" spans="2:13" ht="20.25">
      <c r="B29" s="33"/>
      <c r="C29" s="25"/>
      <c r="D29" s="160"/>
      <c r="E29" s="25"/>
      <c r="G29" s="170"/>
      <c r="H29" s="170"/>
      <c r="J29" s="167"/>
      <c r="K29" s="154"/>
      <c r="L29" s="155"/>
      <c r="M29" s="154"/>
    </row>
    <row r="30" spans="2:13" ht="20.25">
      <c r="B30" s="33"/>
      <c r="C30" s="25"/>
      <c r="D30" s="160"/>
      <c r="E30" s="25"/>
      <c r="G30" s="170"/>
      <c r="H30" s="170"/>
      <c r="J30" s="167"/>
      <c r="K30" s="154"/>
      <c r="L30" s="155"/>
      <c r="M30" s="154"/>
    </row>
    <row r="31" spans="8:13" ht="18.75">
      <c r="H31" s="50"/>
      <c r="I31" s="25"/>
      <c r="J31" s="25"/>
      <c r="K31" s="7"/>
      <c r="L31" s="25"/>
      <c r="M31" s="7"/>
    </row>
    <row r="32" ht="19.5" thickBot="1"/>
    <row r="33" spans="3:4" ht="19.5" thickBot="1">
      <c r="C33" s="74" t="s">
        <v>8</v>
      </c>
      <c r="D33" s="8">
        <v>30</v>
      </c>
    </row>
    <row r="34" spans="3:4" ht="19.5" thickBot="1">
      <c r="C34" s="17">
        <v>1</v>
      </c>
      <c r="D34" s="8">
        <v>10</v>
      </c>
    </row>
    <row r="35" spans="3:4" ht="19.5" thickBot="1">
      <c r="C35" s="74" t="s">
        <v>8</v>
      </c>
      <c r="D35" s="8">
        <v>30</v>
      </c>
    </row>
    <row r="36" spans="3:4" ht="19.5" thickBot="1">
      <c r="C36" s="74" t="s">
        <v>8</v>
      </c>
      <c r="D36" s="8">
        <v>30</v>
      </c>
    </row>
    <row r="37" spans="3:4" ht="18.75">
      <c r="C37" s="122">
        <v>1</v>
      </c>
      <c r="D37" s="8">
        <v>10</v>
      </c>
    </row>
    <row r="38" spans="3:4" ht="19.5" thickBot="1">
      <c r="C38" s="109" t="s">
        <v>8</v>
      </c>
      <c r="D38" s="8">
        <v>30</v>
      </c>
    </row>
    <row r="39" spans="3:4" ht="19.5" thickBot="1">
      <c r="C39" s="74" t="s">
        <v>10</v>
      </c>
      <c r="D39" s="8">
        <v>100</v>
      </c>
    </row>
    <row r="40" spans="3:4" ht="19.5" thickBot="1">
      <c r="C40" s="17" t="s">
        <v>8</v>
      </c>
      <c r="D40" s="8">
        <v>30</v>
      </c>
    </row>
    <row r="41" spans="1:19" s="43" customFormat="1" ht="19.5" thickBot="1">
      <c r="A41" s="39"/>
      <c r="B41" s="75"/>
      <c r="C41" s="74" t="s">
        <v>8</v>
      </c>
      <c r="D41" s="37">
        <v>30</v>
      </c>
      <c r="E41" s="39"/>
      <c r="F41" s="39"/>
      <c r="G41" s="20"/>
      <c r="H41" s="38"/>
      <c r="I41" s="38"/>
      <c r="J41" s="21"/>
      <c r="K41" s="39"/>
      <c r="L41" s="39"/>
      <c r="Q41" s="22"/>
      <c r="S41" s="22"/>
    </row>
    <row r="42" spans="3:4" ht="19.5" thickBot="1">
      <c r="C42" s="74" t="s">
        <v>8</v>
      </c>
      <c r="D42" s="8">
        <v>30</v>
      </c>
    </row>
    <row r="43" spans="3:4" ht="18.75">
      <c r="C43" s="122">
        <v>1</v>
      </c>
      <c r="D43" s="8">
        <v>10</v>
      </c>
    </row>
    <row r="44" spans="3:4" ht="18.75">
      <c r="C44" s="109" t="s">
        <v>8</v>
      </c>
      <c r="D44" s="8">
        <v>30</v>
      </c>
    </row>
    <row r="45" ht="18.75">
      <c r="D45" s="8">
        <f>SUM(D33:D44)</f>
        <v>370</v>
      </c>
    </row>
  </sheetData>
  <mergeCells count="18">
    <mergeCell ref="B5:C5"/>
    <mergeCell ref="H24:J24"/>
    <mergeCell ref="U7:U8"/>
    <mergeCell ref="S7:S8"/>
    <mergeCell ref="T7:T8"/>
    <mergeCell ref="I7:I8"/>
    <mergeCell ref="J7:J8"/>
    <mergeCell ref="Q7:Q8"/>
    <mergeCell ref="R7:R8"/>
    <mergeCell ref="A7:A8"/>
    <mergeCell ref="K7:P7"/>
    <mergeCell ref="E7:E8"/>
    <mergeCell ref="F7:F8"/>
    <mergeCell ref="G7:G8"/>
    <mergeCell ref="H7:H8"/>
    <mergeCell ref="B7:B8"/>
    <mergeCell ref="C7:C8"/>
    <mergeCell ref="D7:D8"/>
  </mergeCells>
  <printOptions/>
  <pageMargins left="0.27" right="0.2755905511811024" top="1.27" bottom="1.63" header="0.66" footer="0.77"/>
  <pageSetup fitToHeight="1" fitToWidth="1" horizontalDpi="300" verticalDpi="300" orientation="landscape" paperSize="9" scale="56" r:id="rId1"/>
  <headerFooter alignWithMargins="0">
    <oddHeader>&amp;L&amp;"Times New Roman,обычный"&amp;14
&amp;R&amp;"Times New Roman,обычный"&amp;14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50" zoomScaleNormal="50" workbookViewId="0" topLeftCell="A1">
      <pane xSplit="2" topLeftCell="C1" activePane="topRight" state="frozen"/>
      <selection pane="topLeft" activeCell="A18" sqref="A18"/>
      <selection pane="topRight" activeCell="H34" sqref="H34"/>
    </sheetView>
  </sheetViews>
  <sheetFormatPr defaultColWidth="9.140625" defaultRowHeight="12.75"/>
  <cols>
    <col min="1" max="1" width="7.140625" style="13" customWidth="1"/>
    <col min="2" max="2" width="23.57421875" style="8" customWidth="1"/>
    <col min="3" max="3" width="10.00390625" style="7" bestFit="1" customWidth="1"/>
    <col min="4" max="4" width="24.00390625" style="8" customWidth="1"/>
    <col min="5" max="5" width="10.8515625" style="7" bestFit="1" customWidth="1"/>
    <col min="6" max="6" width="6.421875" style="7" customWidth="1"/>
    <col min="7" max="7" width="39.421875" style="7" bestFit="1" customWidth="1"/>
    <col min="8" max="9" width="12.140625" style="7" bestFit="1" customWidth="1"/>
    <col min="10" max="10" width="11.28125" style="7" customWidth="1"/>
    <col min="11" max="11" width="13.421875" style="7" bestFit="1" customWidth="1"/>
    <col min="12" max="12" width="10.7109375" style="25" bestFit="1" customWidth="1"/>
    <col min="13" max="13" width="5.00390625" style="7" customWidth="1"/>
    <col min="14" max="14" width="9.28125" style="8" customWidth="1"/>
    <col min="15" max="16" width="9.28125" style="8" bestFit="1" customWidth="1"/>
    <col min="17" max="17" width="10.8515625" style="8" customWidth="1"/>
    <col min="18" max="18" width="10.8515625" style="8" bestFit="1" customWidth="1"/>
    <col min="19" max="19" width="9.28125" style="8" bestFit="1" customWidth="1"/>
    <col min="20" max="20" width="6.8515625" style="8" customWidth="1"/>
    <col min="21" max="21" width="5.7109375" style="8" customWidth="1"/>
    <col min="22" max="22" width="5.57421875" style="8" customWidth="1"/>
    <col min="23" max="16384" width="9.140625" style="8" customWidth="1"/>
  </cols>
  <sheetData>
    <row r="1" spans="1:7" ht="18.75">
      <c r="A1" s="32"/>
      <c r="B1" s="33"/>
      <c r="C1" s="25"/>
      <c r="D1" s="33"/>
      <c r="E1" s="25"/>
      <c r="F1" s="25"/>
      <c r="G1" s="25"/>
    </row>
    <row r="2" spans="1:7" ht="18.75">
      <c r="A2" s="32"/>
      <c r="B2" s="33"/>
      <c r="C2" s="25"/>
      <c r="D2" s="33"/>
      <c r="E2" s="25"/>
      <c r="F2" s="25"/>
      <c r="G2" s="25"/>
    </row>
    <row r="3" spans="1:13" s="6" customFormat="1" ht="26.25">
      <c r="A3" s="40"/>
      <c r="C3" s="5"/>
      <c r="E3" s="152"/>
      <c r="F3" s="152"/>
      <c r="G3" s="152" t="s">
        <v>176</v>
      </c>
      <c r="H3" s="152"/>
      <c r="I3" s="5"/>
      <c r="J3" s="5"/>
      <c r="K3" s="5"/>
      <c r="L3" s="39"/>
      <c r="M3" s="5"/>
    </row>
    <row r="4" spans="1:13" s="6" customFormat="1" ht="26.25">
      <c r="A4" s="40"/>
      <c r="C4" s="5"/>
      <c r="E4" s="153" t="s">
        <v>168</v>
      </c>
      <c r="F4" s="153"/>
      <c r="G4" s="153"/>
      <c r="H4" s="153"/>
      <c r="I4" s="5"/>
      <c r="J4" s="5"/>
      <c r="K4" s="5"/>
      <c r="L4" s="39"/>
      <c r="M4" s="5"/>
    </row>
    <row r="5" spans="1:13" s="6" customFormat="1" ht="26.25">
      <c r="A5" s="40"/>
      <c r="C5" s="5"/>
      <c r="E5" s="194" t="s">
        <v>191</v>
      </c>
      <c r="F5" s="194"/>
      <c r="G5" s="194"/>
      <c r="H5" s="194"/>
      <c r="I5" s="5"/>
      <c r="J5" s="5"/>
      <c r="K5" s="5"/>
      <c r="L5" s="39"/>
      <c r="M5" s="5"/>
    </row>
    <row r="6" spans="1:13" s="6" customFormat="1" ht="26.25">
      <c r="A6" s="40"/>
      <c r="C6" s="5"/>
      <c r="E6" s="152"/>
      <c r="F6" s="152"/>
      <c r="G6" s="152" t="s">
        <v>153</v>
      </c>
      <c r="H6" s="152"/>
      <c r="I6" s="5"/>
      <c r="J6" s="5"/>
      <c r="K6" s="5"/>
      <c r="L6" s="39"/>
      <c r="M6" s="5"/>
    </row>
    <row r="7" spans="1:13" s="6" customFormat="1" ht="18.75">
      <c r="A7" s="40"/>
      <c r="C7" s="305" t="s">
        <v>20</v>
      </c>
      <c r="D7" s="305"/>
      <c r="E7" s="39"/>
      <c r="F7" s="39"/>
      <c r="G7" s="39"/>
      <c r="H7" s="39"/>
      <c r="I7" s="39"/>
      <c r="J7" s="305" t="s">
        <v>172</v>
      </c>
      <c r="K7" s="305"/>
      <c r="L7" s="305"/>
      <c r="M7" s="5"/>
    </row>
    <row r="8" spans="1:7" ht="19.5" thickBot="1">
      <c r="A8" s="32"/>
      <c r="B8" s="33"/>
      <c r="C8" s="25"/>
      <c r="D8" s="33"/>
      <c r="E8" s="25"/>
      <c r="F8" s="25"/>
      <c r="G8" s="25"/>
    </row>
    <row r="9" spans="1:22" ht="18.75" customHeight="1" thickBot="1">
      <c r="A9" s="348" t="s">
        <v>53</v>
      </c>
      <c r="B9" s="331" t="s">
        <v>21</v>
      </c>
      <c r="C9" s="331" t="s">
        <v>22</v>
      </c>
      <c r="D9" s="331" t="s">
        <v>21</v>
      </c>
      <c r="E9" s="331" t="s">
        <v>22</v>
      </c>
      <c r="F9" s="331" t="s">
        <v>0</v>
      </c>
      <c r="G9" s="318" t="s">
        <v>181</v>
      </c>
      <c r="H9" s="335" t="s">
        <v>23</v>
      </c>
      <c r="I9" s="331" t="s">
        <v>24</v>
      </c>
      <c r="J9" s="318" t="s">
        <v>36</v>
      </c>
      <c r="K9" s="346" t="s">
        <v>148</v>
      </c>
      <c r="L9" s="335" t="s">
        <v>25</v>
      </c>
      <c r="M9" s="331"/>
      <c r="N9" s="331"/>
      <c r="O9" s="331"/>
      <c r="P9" s="318"/>
      <c r="Q9" s="354" t="s">
        <v>37</v>
      </c>
      <c r="R9" s="350" t="s">
        <v>26</v>
      </c>
      <c r="S9" s="352" t="s">
        <v>7</v>
      </c>
      <c r="T9" s="308"/>
      <c r="U9" s="308"/>
      <c r="V9" s="353"/>
    </row>
    <row r="10" spans="1:22" ht="19.5" thickBot="1">
      <c r="A10" s="349"/>
      <c r="B10" s="332"/>
      <c r="C10" s="332"/>
      <c r="D10" s="332"/>
      <c r="E10" s="332"/>
      <c r="F10" s="332"/>
      <c r="G10" s="165"/>
      <c r="H10" s="340"/>
      <c r="I10" s="332"/>
      <c r="J10" s="165"/>
      <c r="K10" s="347"/>
      <c r="L10" s="235">
        <v>1</v>
      </c>
      <c r="M10" s="54">
        <v>2</v>
      </c>
      <c r="N10" s="54">
        <v>3</v>
      </c>
      <c r="O10" s="54">
        <v>4</v>
      </c>
      <c r="P10" s="189">
        <v>5</v>
      </c>
      <c r="Q10" s="355"/>
      <c r="R10" s="351"/>
      <c r="S10" s="137" t="s">
        <v>69</v>
      </c>
      <c r="T10" s="140" t="s">
        <v>9</v>
      </c>
      <c r="U10" s="140" t="s">
        <v>54</v>
      </c>
      <c r="V10" s="128" t="s">
        <v>11</v>
      </c>
    </row>
    <row r="11" spans="1:22" ht="21" customHeight="1">
      <c r="A11" s="35">
        <v>17</v>
      </c>
      <c r="B11" s="69" t="s">
        <v>142</v>
      </c>
      <c r="C11" s="36" t="s">
        <v>8</v>
      </c>
      <c r="D11" s="69" t="s">
        <v>143</v>
      </c>
      <c r="E11" s="36" t="s">
        <v>10</v>
      </c>
      <c r="F11" s="48" t="s">
        <v>9</v>
      </c>
      <c r="G11" s="280" t="s">
        <v>141</v>
      </c>
      <c r="H11" s="262">
        <v>0.6202546296296296</v>
      </c>
      <c r="I11" s="237">
        <v>0.5979166666666667</v>
      </c>
      <c r="J11" s="67">
        <f aca="true" t="shared" si="0" ref="J11:J38">H11-I11</f>
        <v>0.022337962962962976</v>
      </c>
      <c r="K11" s="278">
        <v>0.005474537037037037</v>
      </c>
      <c r="L11" s="277"/>
      <c r="M11" s="238"/>
      <c r="N11" s="238"/>
      <c r="O11" s="238"/>
      <c r="P11" s="67"/>
      <c r="Q11" s="244">
        <v>0.001388888888888889</v>
      </c>
      <c r="R11" s="273">
        <f>J11-Q11</f>
        <v>0.02094907407407409</v>
      </c>
      <c r="S11" s="271">
        <v>1</v>
      </c>
      <c r="T11" s="269">
        <v>1</v>
      </c>
      <c r="U11" s="269"/>
      <c r="V11" s="270"/>
    </row>
    <row r="12" spans="1:22" ht="21" customHeight="1">
      <c r="A12" s="44">
        <v>54</v>
      </c>
      <c r="B12" s="45" t="s">
        <v>107</v>
      </c>
      <c r="C12" s="17">
        <v>1</v>
      </c>
      <c r="D12" s="45" t="s">
        <v>42</v>
      </c>
      <c r="E12" s="17" t="s">
        <v>8</v>
      </c>
      <c r="F12" s="11" t="s">
        <v>54</v>
      </c>
      <c r="G12" s="205" t="s">
        <v>108</v>
      </c>
      <c r="H12" s="92">
        <v>0.5042939814814814</v>
      </c>
      <c r="I12" s="58">
        <v>0.4798611111111111</v>
      </c>
      <c r="J12" s="93">
        <f t="shared" si="0"/>
        <v>0.024432870370370285</v>
      </c>
      <c r="K12" s="279">
        <v>0.00619212962962963</v>
      </c>
      <c r="L12" s="103"/>
      <c r="M12" s="91"/>
      <c r="N12" s="91"/>
      <c r="O12" s="91"/>
      <c r="P12" s="93"/>
      <c r="Q12" s="106">
        <v>0.0020833333333333333</v>
      </c>
      <c r="R12" s="274">
        <f>J12-Q12</f>
        <v>0.022349537037036953</v>
      </c>
      <c r="S12" s="272">
        <v>2</v>
      </c>
      <c r="T12" s="88"/>
      <c r="U12" s="88">
        <v>1</v>
      </c>
      <c r="V12" s="164"/>
    </row>
    <row r="13" spans="1:22" ht="20.25" customHeight="1">
      <c r="A13" s="44">
        <v>11</v>
      </c>
      <c r="B13" s="45" t="s">
        <v>139</v>
      </c>
      <c r="C13" s="17" t="s">
        <v>8</v>
      </c>
      <c r="D13" s="45" t="s">
        <v>140</v>
      </c>
      <c r="E13" s="17" t="s">
        <v>8</v>
      </c>
      <c r="F13" s="51" t="s">
        <v>9</v>
      </c>
      <c r="G13" s="205" t="s">
        <v>141</v>
      </c>
      <c r="H13" s="92">
        <v>0.5606481481481481</v>
      </c>
      <c r="I13" s="58">
        <v>0.5368055555555555</v>
      </c>
      <c r="J13" s="93">
        <f t="shared" si="0"/>
        <v>0.023842592592592582</v>
      </c>
      <c r="K13" s="279">
        <v>0.005208333333333333</v>
      </c>
      <c r="L13" s="103"/>
      <c r="M13" s="91"/>
      <c r="N13" s="91"/>
      <c r="O13" s="91"/>
      <c r="P13" s="93"/>
      <c r="Q13" s="106"/>
      <c r="R13" s="274">
        <f aca="true" t="shared" si="1" ref="R13:R26">J13-Q13</f>
        <v>0.023842592592592582</v>
      </c>
      <c r="S13" s="272">
        <v>3</v>
      </c>
      <c r="T13" s="88">
        <v>2</v>
      </c>
      <c r="U13" s="88"/>
      <c r="V13" s="164"/>
    </row>
    <row r="14" spans="1:22" ht="18" customHeight="1">
      <c r="A14" s="97">
        <v>27</v>
      </c>
      <c r="B14" s="110" t="s">
        <v>166</v>
      </c>
      <c r="C14" s="11">
        <v>1</v>
      </c>
      <c r="D14" s="101" t="s">
        <v>65</v>
      </c>
      <c r="E14" s="11">
        <v>1</v>
      </c>
      <c r="F14" s="11" t="s">
        <v>9</v>
      </c>
      <c r="G14" s="205" t="s">
        <v>146</v>
      </c>
      <c r="H14" s="123">
        <v>0.6720486111111111</v>
      </c>
      <c r="I14" s="124">
        <v>0.6458333333333334</v>
      </c>
      <c r="J14" s="93">
        <f t="shared" si="0"/>
        <v>0.026215277777777768</v>
      </c>
      <c r="K14" s="279">
        <v>0.0036111111111111114</v>
      </c>
      <c r="L14" s="103"/>
      <c r="M14" s="91"/>
      <c r="N14" s="91"/>
      <c r="O14" s="91"/>
      <c r="P14" s="93"/>
      <c r="Q14" s="106"/>
      <c r="R14" s="274">
        <f t="shared" si="1"/>
        <v>0.026215277777777768</v>
      </c>
      <c r="S14" s="272">
        <v>4</v>
      </c>
      <c r="T14" s="88">
        <v>3</v>
      </c>
      <c r="U14" s="88"/>
      <c r="V14" s="164"/>
    </row>
    <row r="15" spans="1:22" ht="20.25">
      <c r="A15" s="44">
        <v>16</v>
      </c>
      <c r="B15" s="45" t="s">
        <v>48</v>
      </c>
      <c r="C15" s="17" t="s">
        <v>8</v>
      </c>
      <c r="D15" s="45" t="s">
        <v>49</v>
      </c>
      <c r="E15" s="17" t="s">
        <v>8</v>
      </c>
      <c r="F15" s="51" t="s">
        <v>9</v>
      </c>
      <c r="G15" s="205" t="s">
        <v>20</v>
      </c>
      <c r="H15" s="92">
        <v>0.5742939814814815</v>
      </c>
      <c r="I15" s="58">
        <v>0.545138888888889</v>
      </c>
      <c r="J15" s="93">
        <f t="shared" si="0"/>
        <v>0.029155092592592524</v>
      </c>
      <c r="K15" s="279">
        <v>0.005381944444444445</v>
      </c>
      <c r="L15" s="103"/>
      <c r="M15" s="91"/>
      <c r="N15" s="91"/>
      <c r="O15" s="91"/>
      <c r="P15" s="93"/>
      <c r="Q15" s="106"/>
      <c r="R15" s="274">
        <f t="shared" si="1"/>
        <v>0.029155092592592524</v>
      </c>
      <c r="S15" s="272">
        <v>5</v>
      </c>
      <c r="T15" s="88">
        <v>4</v>
      </c>
      <c r="U15" s="88"/>
      <c r="V15" s="164"/>
    </row>
    <row r="16" spans="1:22" ht="20.25">
      <c r="A16" s="44">
        <v>22</v>
      </c>
      <c r="B16" s="45" t="s">
        <v>126</v>
      </c>
      <c r="C16" s="17" t="s">
        <v>8</v>
      </c>
      <c r="D16" s="45" t="s">
        <v>127</v>
      </c>
      <c r="E16" s="17">
        <v>1</v>
      </c>
      <c r="F16" s="51" t="s">
        <v>9</v>
      </c>
      <c r="G16" s="205" t="s">
        <v>125</v>
      </c>
      <c r="H16" s="92">
        <v>0.6434722222222222</v>
      </c>
      <c r="I16" s="58">
        <v>0.6138888888888888</v>
      </c>
      <c r="J16" s="93">
        <f t="shared" si="0"/>
        <v>0.029583333333333406</v>
      </c>
      <c r="K16" s="279">
        <v>0.004918981481481482</v>
      </c>
      <c r="L16" s="103"/>
      <c r="M16" s="91"/>
      <c r="N16" s="91"/>
      <c r="O16" s="91"/>
      <c r="P16" s="93"/>
      <c r="Q16" s="106"/>
      <c r="R16" s="274">
        <f t="shared" si="1"/>
        <v>0.029583333333333406</v>
      </c>
      <c r="S16" s="272">
        <v>6</v>
      </c>
      <c r="T16" s="88">
        <v>5</v>
      </c>
      <c r="U16" s="88"/>
      <c r="V16" s="164"/>
    </row>
    <row r="17" spans="1:22" ht="20.25">
      <c r="A17" s="97">
        <v>4</v>
      </c>
      <c r="B17" s="45" t="s">
        <v>44</v>
      </c>
      <c r="C17" s="17" t="s">
        <v>8</v>
      </c>
      <c r="D17" s="45" t="s">
        <v>43</v>
      </c>
      <c r="E17" s="17" t="s">
        <v>8</v>
      </c>
      <c r="F17" s="51" t="s">
        <v>9</v>
      </c>
      <c r="G17" s="205" t="s">
        <v>146</v>
      </c>
      <c r="H17" s="92">
        <v>0.5359606481481481</v>
      </c>
      <c r="I17" s="58">
        <v>0.5048611111111111</v>
      </c>
      <c r="J17" s="93">
        <f t="shared" si="0"/>
        <v>0.03109953703703705</v>
      </c>
      <c r="K17" s="279">
        <v>0.008877314814814815</v>
      </c>
      <c r="L17" s="103"/>
      <c r="M17" s="91"/>
      <c r="N17" s="91"/>
      <c r="O17" s="91"/>
      <c r="P17" s="93"/>
      <c r="Q17" s="106"/>
      <c r="R17" s="274">
        <f t="shared" si="1"/>
        <v>0.03109953703703705</v>
      </c>
      <c r="S17" s="272">
        <v>7</v>
      </c>
      <c r="T17" s="88">
        <v>6</v>
      </c>
      <c r="U17" s="88"/>
      <c r="V17" s="164"/>
    </row>
    <row r="18" spans="1:22" ht="20.25">
      <c r="A18" s="44">
        <v>9</v>
      </c>
      <c r="B18" s="45" t="s">
        <v>46</v>
      </c>
      <c r="C18" s="17" t="s">
        <v>8</v>
      </c>
      <c r="D18" s="45" t="s">
        <v>147</v>
      </c>
      <c r="E18" s="17" t="s">
        <v>8</v>
      </c>
      <c r="F18" s="51" t="s">
        <v>9</v>
      </c>
      <c r="G18" s="205" t="s">
        <v>27</v>
      </c>
      <c r="H18" s="92">
        <v>0.5658101851851852</v>
      </c>
      <c r="I18" s="58">
        <v>0.5298611111111111</v>
      </c>
      <c r="J18" s="93">
        <f t="shared" si="0"/>
        <v>0.035949074074074105</v>
      </c>
      <c r="K18" s="279">
        <v>0.006284722222222223</v>
      </c>
      <c r="L18" s="103"/>
      <c r="M18" s="91"/>
      <c r="N18" s="91"/>
      <c r="O18" s="91"/>
      <c r="P18" s="93"/>
      <c r="Q18" s="106"/>
      <c r="R18" s="274">
        <f t="shared" si="1"/>
        <v>0.035949074074074105</v>
      </c>
      <c r="S18" s="272">
        <v>8</v>
      </c>
      <c r="T18" s="88">
        <v>7</v>
      </c>
      <c r="U18" s="88"/>
      <c r="V18" s="164"/>
    </row>
    <row r="19" spans="1:22" ht="20.25">
      <c r="A19" s="44">
        <v>5</v>
      </c>
      <c r="B19" s="45" t="s">
        <v>40</v>
      </c>
      <c r="C19" s="99" t="s">
        <v>10</v>
      </c>
      <c r="D19" s="45" t="s">
        <v>57</v>
      </c>
      <c r="E19" s="17" t="s">
        <v>8</v>
      </c>
      <c r="F19" s="51" t="s">
        <v>11</v>
      </c>
      <c r="G19" s="207" t="s">
        <v>137</v>
      </c>
      <c r="H19" s="92">
        <v>0.5513888888888888</v>
      </c>
      <c r="I19" s="58">
        <v>0.5131944444444444</v>
      </c>
      <c r="J19" s="93">
        <f t="shared" si="0"/>
        <v>0.03819444444444442</v>
      </c>
      <c r="K19" s="279">
        <v>0.007407407407407407</v>
      </c>
      <c r="L19" s="103"/>
      <c r="M19" s="91"/>
      <c r="N19" s="91"/>
      <c r="O19" s="91"/>
      <c r="P19" s="93"/>
      <c r="Q19" s="106"/>
      <c r="R19" s="274">
        <f t="shared" si="1"/>
        <v>0.03819444444444442</v>
      </c>
      <c r="S19" s="272">
        <v>9</v>
      </c>
      <c r="T19" s="88"/>
      <c r="U19" s="88"/>
      <c r="V19" s="164">
        <v>1</v>
      </c>
    </row>
    <row r="20" spans="1:22" ht="20.25">
      <c r="A20" s="44">
        <v>14</v>
      </c>
      <c r="B20" s="45" t="s">
        <v>58</v>
      </c>
      <c r="C20" s="17">
        <v>1</v>
      </c>
      <c r="D20" s="45" t="s">
        <v>67</v>
      </c>
      <c r="E20" s="17">
        <v>1</v>
      </c>
      <c r="F20" s="51" t="s">
        <v>9</v>
      </c>
      <c r="G20" s="205" t="s">
        <v>125</v>
      </c>
      <c r="H20" s="92">
        <v>0.5092361111111111</v>
      </c>
      <c r="I20" s="58">
        <v>0.4708333333333334</v>
      </c>
      <c r="J20" s="93">
        <f t="shared" si="0"/>
        <v>0.03840277777777773</v>
      </c>
      <c r="K20" s="279">
        <v>0.009953703703703704</v>
      </c>
      <c r="L20" s="103"/>
      <c r="M20" s="91"/>
      <c r="N20" s="91"/>
      <c r="O20" s="91"/>
      <c r="P20" s="93"/>
      <c r="Q20" s="106"/>
      <c r="R20" s="274">
        <f t="shared" si="1"/>
        <v>0.03840277777777773</v>
      </c>
      <c r="S20" s="272">
        <v>10</v>
      </c>
      <c r="T20" s="88">
        <v>8</v>
      </c>
      <c r="U20" s="88"/>
      <c r="V20" s="164"/>
    </row>
    <row r="21" spans="1:22" ht="20.25">
      <c r="A21" s="44">
        <v>2</v>
      </c>
      <c r="B21" s="45" t="s">
        <v>128</v>
      </c>
      <c r="C21" s="17">
        <v>1</v>
      </c>
      <c r="D21" s="45" t="s">
        <v>129</v>
      </c>
      <c r="E21" s="17">
        <v>1</v>
      </c>
      <c r="F21" s="51" t="s">
        <v>9</v>
      </c>
      <c r="G21" s="205" t="s">
        <v>125</v>
      </c>
      <c r="H21" s="92">
        <v>0.44114583333333335</v>
      </c>
      <c r="I21" s="58">
        <v>0.4</v>
      </c>
      <c r="J21" s="93">
        <f t="shared" si="0"/>
        <v>0.041145833333333326</v>
      </c>
      <c r="K21" s="184">
        <v>0.007569444444444445</v>
      </c>
      <c r="L21" s="104"/>
      <c r="M21" s="91"/>
      <c r="N21" s="91"/>
      <c r="O21" s="91"/>
      <c r="P21" s="93"/>
      <c r="Q21" s="106"/>
      <c r="R21" s="274">
        <f t="shared" si="1"/>
        <v>0.041145833333333326</v>
      </c>
      <c r="S21" s="272">
        <v>11</v>
      </c>
      <c r="T21" s="88">
        <v>9</v>
      </c>
      <c r="U21" s="88"/>
      <c r="V21" s="164"/>
    </row>
    <row r="22" spans="1:22" ht="21" customHeight="1">
      <c r="A22" s="44">
        <v>23</v>
      </c>
      <c r="B22" s="45" t="s">
        <v>71</v>
      </c>
      <c r="C22" s="17">
        <v>1</v>
      </c>
      <c r="D22" s="45" t="s">
        <v>134</v>
      </c>
      <c r="E22" s="17">
        <v>1</v>
      </c>
      <c r="F22" s="51" t="s">
        <v>54</v>
      </c>
      <c r="G22" s="205" t="s">
        <v>208</v>
      </c>
      <c r="H22" s="92">
        <v>0.6614583333333334</v>
      </c>
      <c r="I22" s="58">
        <v>0.6201388888888889</v>
      </c>
      <c r="J22" s="93">
        <f t="shared" si="0"/>
        <v>0.041319444444444464</v>
      </c>
      <c r="K22" s="184">
        <v>0.008969907407407407</v>
      </c>
      <c r="L22" s="104"/>
      <c r="M22" s="91"/>
      <c r="N22" s="91"/>
      <c r="O22" s="91"/>
      <c r="P22" s="93"/>
      <c r="Q22" s="106"/>
      <c r="R22" s="274">
        <f t="shared" si="1"/>
        <v>0.041319444444444464</v>
      </c>
      <c r="S22" s="272">
        <v>12</v>
      </c>
      <c r="T22" s="88"/>
      <c r="U22" s="88">
        <v>2</v>
      </c>
      <c r="V22" s="164"/>
    </row>
    <row r="23" spans="1:22" ht="18.75" customHeight="1">
      <c r="A23" s="44">
        <v>20</v>
      </c>
      <c r="B23" s="45" t="s">
        <v>132</v>
      </c>
      <c r="C23" s="17">
        <v>1</v>
      </c>
      <c r="D23" s="45" t="s">
        <v>133</v>
      </c>
      <c r="E23" s="17">
        <v>1</v>
      </c>
      <c r="F23" s="51" t="s">
        <v>9</v>
      </c>
      <c r="G23" s="224" t="s">
        <v>195</v>
      </c>
      <c r="H23" s="92">
        <v>0.6561342592592593</v>
      </c>
      <c r="I23" s="58">
        <v>0.6090277777777778</v>
      </c>
      <c r="J23" s="93">
        <f t="shared" si="0"/>
        <v>0.047106481481481444</v>
      </c>
      <c r="K23" s="184">
        <v>0.005821759259259259</v>
      </c>
      <c r="L23" s="104"/>
      <c r="M23" s="91"/>
      <c r="N23" s="91"/>
      <c r="O23" s="91"/>
      <c r="P23" s="93"/>
      <c r="Q23" s="106"/>
      <c r="R23" s="274">
        <f t="shared" si="1"/>
        <v>0.047106481481481444</v>
      </c>
      <c r="S23" s="272">
        <v>13</v>
      </c>
      <c r="T23" s="88">
        <v>10</v>
      </c>
      <c r="U23" s="88"/>
      <c r="V23" s="164"/>
    </row>
    <row r="24" spans="1:22" ht="20.25">
      <c r="A24" s="44">
        <v>18</v>
      </c>
      <c r="B24" s="45" t="s">
        <v>60</v>
      </c>
      <c r="C24" s="17">
        <v>1</v>
      </c>
      <c r="D24" s="45" t="s">
        <v>63</v>
      </c>
      <c r="E24" s="17">
        <v>1</v>
      </c>
      <c r="F24" s="51" t="s">
        <v>9</v>
      </c>
      <c r="G24" s="205" t="s">
        <v>59</v>
      </c>
      <c r="H24" s="92">
        <v>0.6321064814814815</v>
      </c>
      <c r="I24" s="58">
        <v>0.5784722222222222</v>
      </c>
      <c r="J24" s="93">
        <f t="shared" si="0"/>
        <v>0.053634259259259354</v>
      </c>
      <c r="K24" s="184">
        <v>0.008946759259259258</v>
      </c>
      <c r="L24" s="104"/>
      <c r="M24" s="91"/>
      <c r="N24" s="91"/>
      <c r="O24" s="91"/>
      <c r="P24" s="93"/>
      <c r="Q24" s="106"/>
      <c r="R24" s="274">
        <f t="shared" si="1"/>
        <v>0.053634259259259354</v>
      </c>
      <c r="S24" s="272">
        <v>14</v>
      </c>
      <c r="T24" s="114">
        <v>11</v>
      </c>
      <c r="U24" s="88"/>
      <c r="V24" s="164"/>
    </row>
    <row r="25" spans="1:22" ht="21" customHeight="1">
      <c r="A25" s="44">
        <v>8</v>
      </c>
      <c r="B25" s="45" t="s">
        <v>144</v>
      </c>
      <c r="C25" s="17">
        <v>1</v>
      </c>
      <c r="D25" s="45" t="s">
        <v>145</v>
      </c>
      <c r="E25" s="17">
        <v>1</v>
      </c>
      <c r="F25" s="51" t="s">
        <v>11</v>
      </c>
      <c r="G25" s="205" t="s">
        <v>196</v>
      </c>
      <c r="H25" s="92">
        <v>0.4757638888888889</v>
      </c>
      <c r="I25" s="58">
        <v>0.4215277777777778</v>
      </c>
      <c r="J25" s="93">
        <f t="shared" si="0"/>
        <v>0.054236111111111096</v>
      </c>
      <c r="K25" s="184">
        <v>0.0060648148148148145</v>
      </c>
      <c r="L25" s="104"/>
      <c r="M25" s="91"/>
      <c r="N25" s="91"/>
      <c r="O25" s="91"/>
      <c r="P25" s="93"/>
      <c r="Q25" s="106"/>
      <c r="R25" s="274">
        <f t="shared" si="1"/>
        <v>0.054236111111111096</v>
      </c>
      <c r="S25" s="272">
        <v>15</v>
      </c>
      <c r="T25" s="88"/>
      <c r="U25" s="88"/>
      <c r="V25" s="164">
        <v>2</v>
      </c>
    </row>
    <row r="26" spans="1:22" ht="20.25">
      <c r="A26" s="44">
        <v>6</v>
      </c>
      <c r="B26" s="45" t="s">
        <v>124</v>
      </c>
      <c r="C26" s="17" t="s">
        <v>8</v>
      </c>
      <c r="D26" s="45" t="s">
        <v>47</v>
      </c>
      <c r="E26" s="17">
        <v>1</v>
      </c>
      <c r="F26" s="51" t="s">
        <v>11</v>
      </c>
      <c r="G26" s="205" t="s">
        <v>125</v>
      </c>
      <c r="H26" s="92">
        <v>0.4715740740740741</v>
      </c>
      <c r="I26" s="58">
        <v>0.41180555555555554</v>
      </c>
      <c r="J26" s="93">
        <f t="shared" si="0"/>
        <v>0.059768518518518554</v>
      </c>
      <c r="K26" s="184">
        <v>0.01238425925925926</v>
      </c>
      <c r="L26" s="104"/>
      <c r="M26" s="91"/>
      <c r="N26" s="91"/>
      <c r="O26" s="91"/>
      <c r="P26" s="93"/>
      <c r="Q26" s="106"/>
      <c r="R26" s="274">
        <f t="shared" si="1"/>
        <v>0.059768518518518554</v>
      </c>
      <c r="S26" s="272">
        <v>16</v>
      </c>
      <c r="T26" s="88"/>
      <c r="U26" s="88"/>
      <c r="V26" s="164">
        <v>3</v>
      </c>
    </row>
    <row r="27" spans="1:22" ht="22.5" customHeight="1">
      <c r="A27" s="44">
        <v>13</v>
      </c>
      <c r="B27" s="45" t="s">
        <v>30</v>
      </c>
      <c r="C27" s="17">
        <v>1</v>
      </c>
      <c r="D27" s="45" t="s">
        <v>38</v>
      </c>
      <c r="E27" s="17" t="s">
        <v>8</v>
      </c>
      <c r="F27" s="51" t="s">
        <v>11</v>
      </c>
      <c r="G27" s="205" t="s">
        <v>77</v>
      </c>
      <c r="H27" s="92">
        <v>0.5229513888888889</v>
      </c>
      <c r="I27" s="58">
        <v>0.4618055555555556</v>
      </c>
      <c r="J27" s="93">
        <f t="shared" si="0"/>
        <v>0.061145833333333344</v>
      </c>
      <c r="K27" s="184">
        <v>0.011111111111111112</v>
      </c>
      <c r="L27" s="104"/>
      <c r="M27" s="91"/>
      <c r="N27" s="91"/>
      <c r="O27" s="91"/>
      <c r="P27" s="93"/>
      <c r="Q27" s="106"/>
      <c r="R27" s="274">
        <f>J27-Q27</f>
        <v>0.061145833333333344</v>
      </c>
      <c r="S27" s="272">
        <v>17</v>
      </c>
      <c r="T27" s="88"/>
      <c r="U27" s="88"/>
      <c r="V27" s="164">
        <v>4</v>
      </c>
    </row>
    <row r="28" spans="1:22" ht="20.25">
      <c r="A28" s="44">
        <v>3</v>
      </c>
      <c r="B28" s="45" t="s">
        <v>34</v>
      </c>
      <c r="C28" s="17">
        <v>1</v>
      </c>
      <c r="D28" s="45" t="s">
        <v>35</v>
      </c>
      <c r="E28" s="17">
        <v>1</v>
      </c>
      <c r="F28" s="51" t="s">
        <v>9</v>
      </c>
      <c r="G28" s="205" t="s">
        <v>19</v>
      </c>
      <c r="H28" s="92">
        <v>0.6482060185185184</v>
      </c>
      <c r="I28" s="58">
        <v>0.5847222222222223</v>
      </c>
      <c r="J28" s="93">
        <f t="shared" si="0"/>
        <v>0.06348379629629619</v>
      </c>
      <c r="K28" s="184">
        <v>0.01175925925925926</v>
      </c>
      <c r="L28" s="104"/>
      <c r="M28" s="91"/>
      <c r="N28" s="91"/>
      <c r="O28" s="91"/>
      <c r="P28" s="93"/>
      <c r="Q28" s="106"/>
      <c r="R28" s="274">
        <f aca="true" t="shared" si="2" ref="R28:R35">J28-Q28+L28</f>
        <v>0.06348379629629619</v>
      </c>
      <c r="S28" s="272">
        <v>18</v>
      </c>
      <c r="T28" s="88">
        <v>12</v>
      </c>
      <c r="U28" s="88"/>
      <c r="V28" s="164"/>
    </row>
    <row r="29" spans="1:22" ht="20.25" customHeight="1">
      <c r="A29" s="44">
        <v>1</v>
      </c>
      <c r="B29" s="45" t="s">
        <v>66</v>
      </c>
      <c r="C29" s="17">
        <v>1</v>
      </c>
      <c r="D29" s="45" t="s">
        <v>39</v>
      </c>
      <c r="E29" s="17" t="s">
        <v>8</v>
      </c>
      <c r="F29" s="51" t="s">
        <v>9</v>
      </c>
      <c r="G29" s="205" t="s">
        <v>77</v>
      </c>
      <c r="H29" s="92">
        <v>0.7231481481481481</v>
      </c>
      <c r="I29" s="58">
        <v>0.6541666666666667</v>
      </c>
      <c r="J29" s="93">
        <f t="shared" si="0"/>
        <v>0.06898148148148142</v>
      </c>
      <c r="K29" s="184">
        <v>0.013541666666666667</v>
      </c>
      <c r="L29" s="104"/>
      <c r="M29" s="91"/>
      <c r="N29" s="91"/>
      <c r="O29" s="91"/>
      <c r="P29" s="93"/>
      <c r="Q29" s="106"/>
      <c r="R29" s="274">
        <f t="shared" si="2"/>
        <v>0.06898148148148142</v>
      </c>
      <c r="S29" s="272">
        <v>19</v>
      </c>
      <c r="T29" s="88">
        <v>13</v>
      </c>
      <c r="U29" s="88"/>
      <c r="V29" s="164"/>
    </row>
    <row r="30" spans="1:22" ht="19.5" customHeight="1">
      <c r="A30" s="44">
        <v>28</v>
      </c>
      <c r="B30" s="45" t="s">
        <v>198</v>
      </c>
      <c r="C30" s="17" t="s">
        <v>8</v>
      </c>
      <c r="D30" s="45" t="s">
        <v>199</v>
      </c>
      <c r="E30" s="17" t="s">
        <v>8</v>
      </c>
      <c r="F30" s="51" t="s">
        <v>9</v>
      </c>
      <c r="G30" s="224" t="s">
        <v>200</v>
      </c>
      <c r="H30" s="92">
        <v>0.43615740740740744</v>
      </c>
      <c r="I30" s="58">
        <v>0.375</v>
      </c>
      <c r="J30" s="93">
        <f>H30-I30</f>
        <v>0.06115740740740744</v>
      </c>
      <c r="K30" s="184">
        <v>0.013888888888888888</v>
      </c>
      <c r="L30" s="105">
        <v>0.008333333333333333</v>
      </c>
      <c r="M30" s="91"/>
      <c r="N30" s="91"/>
      <c r="O30" s="91"/>
      <c r="P30" s="93"/>
      <c r="Q30" s="106"/>
      <c r="R30" s="274">
        <f>J30-Q30+L30</f>
        <v>0.06949074074074077</v>
      </c>
      <c r="S30" s="272">
        <v>20</v>
      </c>
      <c r="T30" s="88">
        <v>14</v>
      </c>
      <c r="U30" s="88"/>
      <c r="V30" s="164"/>
    </row>
    <row r="31" spans="1:22" ht="19.5" customHeight="1">
      <c r="A31" s="44">
        <v>30</v>
      </c>
      <c r="B31" s="45" t="s">
        <v>203</v>
      </c>
      <c r="C31" s="17">
        <v>1</v>
      </c>
      <c r="D31" s="45" t="s">
        <v>204</v>
      </c>
      <c r="E31" s="17">
        <v>1</v>
      </c>
      <c r="F31" s="51" t="s">
        <v>9</v>
      </c>
      <c r="G31" s="224" t="s">
        <v>205</v>
      </c>
      <c r="H31" s="92">
        <v>0.4469212962962963</v>
      </c>
      <c r="I31" s="58">
        <v>0.3854166666666667</v>
      </c>
      <c r="J31" s="93">
        <f>H31-I31</f>
        <v>0.061504629629629604</v>
      </c>
      <c r="K31" s="184">
        <v>0.013888888888888888</v>
      </c>
      <c r="L31" s="105">
        <v>0.008333333333333333</v>
      </c>
      <c r="M31" s="91"/>
      <c r="N31" s="91"/>
      <c r="O31" s="91"/>
      <c r="P31" s="93"/>
      <c r="Q31" s="106"/>
      <c r="R31" s="274">
        <f>J31-Q31+L31</f>
        <v>0.06983796296296294</v>
      </c>
      <c r="S31" s="272">
        <v>21</v>
      </c>
      <c r="T31" s="88">
        <v>15</v>
      </c>
      <c r="U31" s="88"/>
      <c r="V31" s="164"/>
    </row>
    <row r="32" spans="1:22" ht="21.75" customHeight="1">
      <c r="A32" s="44">
        <v>26</v>
      </c>
      <c r="B32" s="98" t="s">
        <v>135</v>
      </c>
      <c r="C32" s="17" t="s">
        <v>8</v>
      </c>
      <c r="D32" s="45" t="s">
        <v>136</v>
      </c>
      <c r="E32" s="17" t="s">
        <v>8</v>
      </c>
      <c r="F32" s="51" t="s">
        <v>11</v>
      </c>
      <c r="G32" s="205" t="s">
        <v>94</v>
      </c>
      <c r="H32" s="92">
        <v>0.6225231481481481</v>
      </c>
      <c r="I32" s="58">
        <v>0.5604166666666667</v>
      </c>
      <c r="J32" s="93">
        <f t="shared" si="0"/>
        <v>0.06210648148148146</v>
      </c>
      <c r="K32" s="184">
        <v>0.013888888888888888</v>
      </c>
      <c r="L32" s="105">
        <v>0.008333333333333333</v>
      </c>
      <c r="M32" s="91"/>
      <c r="N32" s="91"/>
      <c r="O32" s="91"/>
      <c r="P32" s="93"/>
      <c r="Q32" s="106"/>
      <c r="R32" s="274">
        <f t="shared" si="2"/>
        <v>0.07043981481481479</v>
      </c>
      <c r="S32" s="272">
        <v>22</v>
      </c>
      <c r="T32" s="88"/>
      <c r="U32" s="88"/>
      <c r="V32" s="164">
        <v>5</v>
      </c>
    </row>
    <row r="33" spans="1:22" ht="19.5" customHeight="1">
      <c r="A33" s="44">
        <v>12</v>
      </c>
      <c r="B33" s="45" t="s">
        <v>29</v>
      </c>
      <c r="C33" s="17" t="s">
        <v>8</v>
      </c>
      <c r="D33" s="45" t="s">
        <v>45</v>
      </c>
      <c r="E33" s="17">
        <v>1</v>
      </c>
      <c r="F33" s="51" t="s">
        <v>11</v>
      </c>
      <c r="G33" s="224" t="s">
        <v>195</v>
      </c>
      <c r="H33" s="92">
        <v>0.5142592592592593</v>
      </c>
      <c r="I33" s="58">
        <v>0.4472222222222222</v>
      </c>
      <c r="J33" s="93">
        <f t="shared" si="0"/>
        <v>0.06703703703703712</v>
      </c>
      <c r="K33" s="184">
        <v>0.013888888888888888</v>
      </c>
      <c r="L33" s="105">
        <v>0.004166666666666667</v>
      </c>
      <c r="M33" s="91"/>
      <c r="N33" s="91"/>
      <c r="O33" s="91"/>
      <c r="P33" s="93"/>
      <c r="Q33" s="106"/>
      <c r="R33" s="274">
        <f t="shared" si="2"/>
        <v>0.07120370370370378</v>
      </c>
      <c r="S33" s="272">
        <v>23</v>
      </c>
      <c r="T33" s="88"/>
      <c r="U33" s="88"/>
      <c r="V33" s="164">
        <v>6</v>
      </c>
    </row>
    <row r="34" spans="1:22" ht="20.25">
      <c r="A34" s="44">
        <v>19</v>
      </c>
      <c r="B34" s="45" t="s">
        <v>33</v>
      </c>
      <c r="C34" s="17">
        <v>1</v>
      </c>
      <c r="D34" s="45" t="s">
        <v>32</v>
      </c>
      <c r="E34" s="17">
        <v>1</v>
      </c>
      <c r="F34" s="51" t="s">
        <v>54</v>
      </c>
      <c r="G34" s="205" t="s">
        <v>19</v>
      </c>
      <c r="H34" s="92">
        <v>0.7369444444444445</v>
      </c>
      <c r="I34" s="58">
        <v>0.6680555555555556</v>
      </c>
      <c r="J34" s="93">
        <f t="shared" si="0"/>
        <v>0.06888888888888889</v>
      </c>
      <c r="K34" s="184">
        <v>0.013888888888888888</v>
      </c>
      <c r="L34" s="105">
        <v>0.008333333333333333</v>
      </c>
      <c r="M34" s="91"/>
      <c r="N34" s="91"/>
      <c r="O34" s="91"/>
      <c r="P34" s="93"/>
      <c r="Q34" s="106"/>
      <c r="R34" s="274">
        <f t="shared" si="2"/>
        <v>0.07722222222222222</v>
      </c>
      <c r="S34" s="272">
        <v>24</v>
      </c>
      <c r="T34" s="88"/>
      <c r="U34" s="88">
        <v>3</v>
      </c>
      <c r="V34" s="164"/>
    </row>
    <row r="35" spans="1:22" ht="20.25">
      <c r="A35" s="44">
        <v>10</v>
      </c>
      <c r="B35" s="45" t="s">
        <v>31</v>
      </c>
      <c r="C35" s="17">
        <v>1</v>
      </c>
      <c r="D35" s="45" t="s">
        <v>64</v>
      </c>
      <c r="E35" s="17">
        <v>1</v>
      </c>
      <c r="F35" s="51" t="s">
        <v>11</v>
      </c>
      <c r="G35" s="205" t="s">
        <v>27</v>
      </c>
      <c r="H35" s="92">
        <v>0.5098726851851852</v>
      </c>
      <c r="I35" s="58">
        <v>0.43333333333333335</v>
      </c>
      <c r="J35" s="93">
        <f t="shared" si="0"/>
        <v>0.0765393518518519</v>
      </c>
      <c r="K35" s="184">
        <v>0.013888888888888888</v>
      </c>
      <c r="L35" s="105">
        <v>0.008333333333333333</v>
      </c>
      <c r="M35" s="91"/>
      <c r="N35" s="91"/>
      <c r="O35" s="91"/>
      <c r="P35" s="93"/>
      <c r="Q35" s="106"/>
      <c r="R35" s="274">
        <f t="shared" si="2"/>
        <v>0.08487268518518523</v>
      </c>
      <c r="S35" s="272">
        <v>25</v>
      </c>
      <c r="T35" s="88"/>
      <c r="U35" s="88"/>
      <c r="V35" s="164">
        <v>7</v>
      </c>
    </row>
    <row r="36" spans="1:22" ht="19.5" customHeight="1">
      <c r="A36" s="44">
        <v>7</v>
      </c>
      <c r="B36" s="45" t="s">
        <v>72</v>
      </c>
      <c r="C36" s="17" t="s">
        <v>8</v>
      </c>
      <c r="D36" s="45" t="s">
        <v>28</v>
      </c>
      <c r="E36" s="17" t="s">
        <v>8</v>
      </c>
      <c r="F36" s="51" t="s">
        <v>9</v>
      </c>
      <c r="G36" s="205" t="s">
        <v>196</v>
      </c>
      <c r="H36" s="92">
        <v>0.560613425925926</v>
      </c>
      <c r="I36" s="58">
        <v>0.5263888888888889</v>
      </c>
      <c r="J36" s="93">
        <f t="shared" si="0"/>
        <v>0.034224537037037095</v>
      </c>
      <c r="K36" s="279">
        <v>0.006099537037037036</v>
      </c>
      <c r="L36" s="103"/>
      <c r="M36" s="91"/>
      <c r="N36" s="91"/>
      <c r="O36" s="91" t="s">
        <v>150</v>
      </c>
      <c r="P36" s="93"/>
      <c r="Q36" s="106"/>
      <c r="R36" s="274">
        <f>J36-Q36</f>
        <v>0.034224537037037095</v>
      </c>
      <c r="S36" s="272">
        <v>26</v>
      </c>
      <c r="T36" s="88">
        <v>16</v>
      </c>
      <c r="U36" s="88"/>
      <c r="V36" s="164"/>
    </row>
    <row r="37" spans="1:22" ht="20.25">
      <c r="A37" s="44">
        <v>25</v>
      </c>
      <c r="B37" s="45" t="s">
        <v>55</v>
      </c>
      <c r="C37" s="17" t="s">
        <v>8</v>
      </c>
      <c r="D37" s="45" t="s">
        <v>130</v>
      </c>
      <c r="E37" s="17">
        <v>1</v>
      </c>
      <c r="F37" s="51" t="s">
        <v>9</v>
      </c>
      <c r="G37" s="205" t="s">
        <v>131</v>
      </c>
      <c r="H37" s="92">
        <v>0.6707870370370371</v>
      </c>
      <c r="I37" s="58">
        <v>0.63125</v>
      </c>
      <c r="J37" s="93">
        <f t="shared" si="0"/>
        <v>0.03953703703703715</v>
      </c>
      <c r="K37" s="279">
        <v>0.006724537037037037</v>
      </c>
      <c r="L37" s="103"/>
      <c r="M37" s="91"/>
      <c r="N37" s="91"/>
      <c r="O37" s="91" t="s">
        <v>149</v>
      </c>
      <c r="P37" s="93"/>
      <c r="Q37" s="106"/>
      <c r="R37" s="274">
        <f>J37-Q37</f>
        <v>0.03953703703703715</v>
      </c>
      <c r="S37" s="272">
        <v>27</v>
      </c>
      <c r="T37" s="88">
        <v>17</v>
      </c>
      <c r="U37" s="88"/>
      <c r="V37" s="164"/>
    </row>
    <row r="38" spans="1:22" ht="20.25" customHeight="1">
      <c r="A38" s="44">
        <v>21</v>
      </c>
      <c r="B38" s="45" t="s">
        <v>41</v>
      </c>
      <c r="C38" s="17" t="s">
        <v>10</v>
      </c>
      <c r="D38" s="45" t="s">
        <v>138</v>
      </c>
      <c r="E38" s="17" t="s">
        <v>8</v>
      </c>
      <c r="F38" s="51" t="s">
        <v>9</v>
      </c>
      <c r="G38" s="205" t="s">
        <v>197</v>
      </c>
      <c r="H38" s="92">
        <v>0.5829282407407407</v>
      </c>
      <c r="I38" s="58">
        <v>0.5520833333333334</v>
      </c>
      <c r="J38" s="93">
        <f t="shared" si="0"/>
        <v>0.030844907407407307</v>
      </c>
      <c r="K38" s="279">
        <v>0.007372685185185186</v>
      </c>
      <c r="L38" s="103"/>
      <c r="M38" s="91"/>
      <c r="N38" s="91" t="s">
        <v>149</v>
      </c>
      <c r="O38" s="91"/>
      <c r="P38" s="93" t="s">
        <v>149</v>
      </c>
      <c r="Q38" s="106"/>
      <c r="R38" s="274">
        <f>J38-Q38</f>
        <v>0.030844907407407307</v>
      </c>
      <c r="S38" s="272">
        <v>28</v>
      </c>
      <c r="T38" s="88">
        <v>18</v>
      </c>
      <c r="U38" s="88"/>
      <c r="V38" s="164"/>
    </row>
    <row r="39" spans="1:22" ht="19.5" customHeight="1">
      <c r="A39" s="44">
        <v>31</v>
      </c>
      <c r="B39" s="45" t="s">
        <v>206</v>
      </c>
      <c r="C39" s="17">
        <v>1</v>
      </c>
      <c r="D39" s="45" t="s">
        <v>207</v>
      </c>
      <c r="E39" s="17">
        <v>1</v>
      </c>
      <c r="F39" s="51" t="s">
        <v>11</v>
      </c>
      <c r="G39" s="224" t="s">
        <v>205</v>
      </c>
      <c r="H39" s="92">
        <v>0.5877199074074074</v>
      </c>
      <c r="I39" s="58">
        <v>0.513888888888889</v>
      </c>
      <c r="J39" s="93">
        <f>H39-I39</f>
        <v>0.07383101851851848</v>
      </c>
      <c r="K39" s="184">
        <v>0.013888888888888888</v>
      </c>
      <c r="L39" s="105">
        <v>0.016666666666666666</v>
      </c>
      <c r="M39" s="91"/>
      <c r="N39" s="91" t="s">
        <v>150</v>
      </c>
      <c r="O39" s="91"/>
      <c r="P39" s="93"/>
      <c r="Q39" s="106"/>
      <c r="R39" s="274">
        <f>J39-Q39+L39</f>
        <v>0.09049768518518514</v>
      </c>
      <c r="S39" s="272">
        <v>29</v>
      </c>
      <c r="T39" s="88"/>
      <c r="U39" s="88"/>
      <c r="V39" s="164">
        <v>8</v>
      </c>
    </row>
    <row r="40" spans="1:22" ht="19.5" customHeight="1" thickBot="1">
      <c r="A40" s="14">
        <v>29</v>
      </c>
      <c r="B40" s="46" t="s">
        <v>201</v>
      </c>
      <c r="C40" s="15">
        <v>1</v>
      </c>
      <c r="D40" s="46" t="s">
        <v>202</v>
      </c>
      <c r="E40" s="15">
        <v>1</v>
      </c>
      <c r="F40" s="52" t="s">
        <v>11</v>
      </c>
      <c r="G40" s="232" t="s">
        <v>200</v>
      </c>
      <c r="H40" s="94">
        <v>0.5799768518518519</v>
      </c>
      <c r="I40" s="59">
        <v>0.4930555555555556</v>
      </c>
      <c r="J40" s="95">
        <f>H40-I40</f>
        <v>0.0869212962962963</v>
      </c>
      <c r="K40" s="185">
        <v>0.013888888888888888</v>
      </c>
      <c r="L40" s="223">
        <v>0.016666666666666666</v>
      </c>
      <c r="M40" s="60"/>
      <c r="N40" s="60"/>
      <c r="O40" s="60" t="s">
        <v>150</v>
      </c>
      <c r="P40" s="95"/>
      <c r="Q40" s="107"/>
      <c r="R40" s="275">
        <f>J40-Q40+L40</f>
        <v>0.10358796296296297</v>
      </c>
      <c r="S40" s="276">
        <v>30</v>
      </c>
      <c r="T40" s="89"/>
      <c r="U40" s="89"/>
      <c r="V40" s="166">
        <v>9</v>
      </c>
    </row>
    <row r="41" spans="1:22" ht="20.25" customHeight="1">
      <c r="A41" s="19"/>
      <c r="B41" s="56"/>
      <c r="C41" s="19"/>
      <c r="D41" s="56"/>
      <c r="E41" s="19"/>
      <c r="F41" s="157"/>
      <c r="G41" s="56"/>
      <c r="H41" s="158"/>
      <c r="I41" s="158"/>
      <c r="J41" s="159"/>
      <c r="K41" s="160"/>
      <c r="L41" s="159"/>
      <c r="M41" s="159"/>
      <c r="N41" s="159"/>
      <c r="O41" s="159"/>
      <c r="P41" s="159"/>
      <c r="Q41" s="159"/>
      <c r="R41" s="158"/>
      <c r="S41" s="161"/>
      <c r="T41" s="161"/>
      <c r="U41" s="161"/>
      <c r="V41" s="161"/>
    </row>
    <row r="42" spans="1:13" s="43" customFormat="1" ht="19.5" thickBot="1">
      <c r="A42" s="32"/>
      <c r="C42" s="39"/>
      <c r="D42" s="49"/>
      <c r="E42" s="39"/>
      <c r="F42" s="39"/>
      <c r="G42" s="20"/>
      <c r="H42" s="38"/>
      <c r="I42" s="38"/>
      <c r="J42" s="38"/>
      <c r="K42" s="21"/>
      <c r="L42" s="39"/>
      <c r="M42" s="39"/>
    </row>
    <row r="43" spans="2:22" ht="21" customHeight="1" thickBot="1">
      <c r="B43" s="225" t="s">
        <v>182</v>
      </c>
      <c r="C43" s="27" t="s">
        <v>13</v>
      </c>
      <c r="D43" s="27">
        <v>5</v>
      </c>
      <c r="E43" s="62">
        <v>0.02094907407407409</v>
      </c>
      <c r="G43" s="170" t="s">
        <v>154</v>
      </c>
      <c r="H43" s="169"/>
      <c r="J43" s="167"/>
      <c r="K43" s="154"/>
      <c r="L43" s="155" t="s">
        <v>170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2:13" ht="21" thickBot="1">
      <c r="B44" s="226" t="s">
        <v>183</v>
      </c>
      <c r="C44" s="27" t="s">
        <v>14</v>
      </c>
      <c r="D44" s="27">
        <f>2*C60</f>
        <v>700</v>
      </c>
      <c r="E44" s="28" t="s">
        <v>17</v>
      </c>
      <c r="H44" s="168"/>
      <c r="I44" s="155"/>
      <c r="J44" s="155"/>
      <c r="K44" s="154"/>
      <c r="L44" s="155"/>
      <c r="M44" s="154"/>
    </row>
    <row r="45" spans="2:13" ht="21" thickBot="1">
      <c r="B45" s="29" t="s">
        <v>51</v>
      </c>
      <c r="C45" s="87" t="s">
        <v>10</v>
      </c>
      <c r="D45" s="30">
        <f>E43*E45/100</f>
        <v>0.025138888888888905</v>
      </c>
      <c r="E45" s="24">
        <v>120</v>
      </c>
      <c r="H45" s="195"/>
      <c r="I45" s="195"/>
      <c r="J45" s="195"/>
      <c r="K45" s="154"/>
      <c r="L45" s="155"/>
      <c r="M45" s="154"/>
    </row>
    <row r="46" spans="2:13" ht="24.75" customHeight="1" thickBot="1">
      <c r="B46" s="227"/>
      <c r="C46" s="27" t="s">
        <v>8</v>
      </c>
      <c r="D46" s="31">
        <f>E43*E46/100</f>
        <v>0.025348379629629648</v>
      </c>
      <c r="E46" s="28">
        <v>121</v>
      </c>
      <c r="G46" s="170" t="s">
        <v>155</v>
      </c>
      <c r="H46" s="170"/>
      <c r="J46" s="167"/>
      <c r="K46" s="154"/>
      <c r="L46" s="155" t="s">
        <v>171</v>
      </c>
      <c r="M46" s="154"/>
    </row>
    <row r="47" spans="4:10" ht="18.75">
      <c r="D47" s="7"/>
      <c r="E47" s="8"/>
      <c r="H47" s="50"/>
      <c r="I47" s="25"/>
      <c r="J47" s="25"/>
    </row>
    <row r="48" spans="2:10" ht="18.75">
      <c r="B48" s="34" t="s">
        <v>8</v>
      </c>
      <c r="C48" s="7">
        <v>30</v>
      </c>
      <c r="E48" s="8"/>
      <c r="H48" s="50"/>
      <c r="I48" s="25"/>
      <c r="J48" s="25"/>
    </row>
    <row r="49" spans="2:10" ht="18.75">
      <c r="B49" s="17">
        <v>1</v>
      </c>
      <c r="C49" s="7">
        <v>10</v>
      </c>
      <c r="E49" s="8"/>
      <c r="H49" s="50"/>
      <c r="I49" s="25"/>
      <c r="J49" s="25"/>
    </row>
    <row r="50" spans="2:10" ht="18.75">
      <c r="B50" s="17" t="s">
        <v>8</v>
      </c>
      <c r="C50" s="7">
        <v>30</v>
      </c>
      <c r="E50" s="8"/>
      <c r="H50" s="50"/>
      <c r="I50" s="20"/>
      <c r="J50" s="20"/>
    </row>
    <row r="51" spans="2:10" ht="18.75">
      <c r="B51" s="11">
        <v>1</v>
      </c>
      <c r="C51" s="7">
        <v>10</v>
      </c>
      <c r="E51" s="8"/>
      <c r="H51" s="50"/>
      <c r="I51" s="25"/>
      <c r="J51" s="25"/>
    </row>
    <row r="52" spans="2:10" ht="18.75">
      <c r="B52" s="17" t="s">
        <v>8</v>
      </c>
      <c r="C52" s="7">
        <v>30</v>
      </c>
      <c r="E52" s="8"/>
      <c r="H52" s="50"/>
      <c r="I52" s="25"/>
      <c r="J52" s="25"/>
    </row>
    <row r="53" spans="2:10" ht="18.75">
      <c r="B53" s="17" t="s">
        <v>8</v>
      </c>
      <c r="C53" s="7">
        <v>30</v>
      </c>
      <c r="E53" s="8"/>
      <c r="H53" s="50"/>
      <c r="I53" s="25"/>
      <c r="J53" s="25"/>
    </row>
    <row r="54" spans="2:10" ht="18.75">
      <c r="B54" s="34" t="s">
        <v>10</v>
      </c>
      <c r="C54" s="7">
        <v>100</v>
      </c>
      <c r="E54" s="8"/>
      <c r="H54" s="50"/>
      <c r="I54" s="25"/>
      <c r="J54" s="25"/>
    </row>
    <row r="55" spans="2:10" ht="18.75">
      <c r="B55" s="17" t="s">
        <v>8</v>
      </c>
      <c r="C55" s="7">
        <v>30</v>
      </c>
      <c r="E55" s="8"/>
      <c r="H55" s="50"/>
      <c r="I55" s="25"/>
      <c r="J55" s="25"/>
    </row>
    <row r="56" spans="2:10" ht="18.75">
      <c r="B56" s="17" t="s">
        <v>8</v>
      </c>
      <c r="C56" s="7">
        <v>30</v>
      </c>
      <c r="E56" s="8"/>
      <c r="H56" s="50"/>
      <c r="I56" s="25"/>
      <c r="J56" s="25"/>
    </row>
    <row r="57" spans="2:10" ht="18.75">
      <c r="B57" s="11">
        <v>1</v>
      </c>
      <c r="C57" s="7">
        <v>10</v>
      </c>
      <c r="E57" s="8"/>
      <c r="H57" s="50"/>
      <c r="I57" s="25"/>
      <c r="J57" s="25"/>
    </row>
    <row r="58" spans="2:10" ht="18.75">
      <c r="B58" s="17" t="s">
        <v>8</v>
      </c>
      <c r="C58" s="7">
        <v>30</v>
      </c>
      <c r="E58" s="8"/>
      <c r="H58" s="50"/>
      <c r="I58" s="25"/>
      <c r="J58" s="25"/>
    </row>
    <row r="59" spans="2:10" ht="18.75">
      <c r="B59" s="17">
        <v>1</v>
      </c>
      <c r="C59" s="7">
        <v>10</v>
      </c>
      <c r="E59" s="8"/>
      <c r="H59" s="50"/>
      <c r="I59" s="25"/>
      <c r="J59" s="25"/>
    </row>
    <row r="60" spans="1:13" s="33" customFormat="1" ht="18.75">
      <c r="A60" s="32"/>
      <c r="B60" s="25"/>
      <c r="C60" s="25">
        <f>SUM(C48:C59)</f>
        <v>350</v>
      </c>
      <c r="D60" s="33">
        <f>C60*2</f>
        <v>700</v>
      </c>
      <c r="F60" s="25"/>
      <c r="G60" s="25"/>
      <c r="H60" s="50"/>
      <c r="K60" s="25"/>
      <c r="L60" s="25"/>
      <c r="M60" s="25"/>
    </row>
    <row r="61" spans="8:10" ht="18.75">
      <c r="H61" s="50"/>
      <c r="I61" s="25"/>
      <c r="J61" s="25"/>
    </row>
    <row r="62" spans="8:10" ht="18.75">
      <c r="H62" s="25"/>
      <c r="I62" s="25"/>
      <c r="J62" s="25"/>
    </row>
  </sheetData>
  <mergeCells count="19">
    <mergeCell ref="J7:L7"/>
    <mergeCell ref="C9:C10"/>
    <mergeCell ref="I9:I10"/>
    <mergeCell ref="D9:D10"/>
    <mergeCell ref="R9:R10"/>
    <mergeCell ref="E9:E10"/>
    <mergeCell ref="S9:V9"/>
    <mergeCell ref="Q9:Q10"/>
    <mergeCell ref="L9:P9"/>
    <mergeCell ref="E5:H5"/>
    <mergeCell ref="H45:J45"/>
    <mergeCell ref="K9:K10"/>
    <mergeCell ref="A9:A10"/>
    <mergeCell ref="F9:F10"/>
    <mergeCell ref="J9:J10"/>
    <mergeCell ref="B9:B10"/>
    <mergeCell ref="H9:H10"/>
    <mergeCell ref="G9:G10"/>
    <mergeCell ref="C7:D7"/>
  </mergeCells>
  <printOptions horizontalCentered="1" verticalCentered="1"/>
  <pageMargins left="0.1968503937007874" right="0.2755905511811024" top="0.5" bottom="0.1968503937007874" header="0.3937007874015748" footer="0.36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50" zoomScaleNormal="50" workbookViewId="0" topLeftCell="A1">
      <selection activeCell="I33" sqref="I33"/>
    </sheetView>
  </sheetViews>
  <sheetFormatPr defaultColWidth="9.140625" defaultRowHeight="12.75"/>
  <cols>
    <col min="1" max="1" width="7.00390625" style="40" bestFit="1" customWidth="1"/>
    <col min="2" max="2" width="18.57421875" style="6" customWidth="1"/>
    <col min="3" max="3" width="11.140625" style="5" bestFit="1" customWidth="1"/>
    <col min="4" max="4" width="25.421875" style="6" bestFit="1" customWidth="1"/>
    <col min="5" max="5" width="11.421875" style="5" customWidth="1"/>
    <col min="6" max="6" width="6.140625" style="5" customWidth="1"/>
    <col min="7" max="7" width="38.28125" style="5" bestFit="1" customWidth="1"/>
    <col min="8" max="8" width="13.00390625" style="5" bestFit="1" customWidth="1"/>
    <col min="9" max="9" width="13.140625" style="5" customWidth="1"/>
    <col min="10" max="10" width="13.28125" style="5" customWidth="1"/>
    <col min="11" max="11" width="9.421875" style="39" bestFit="1" customWidth="1"/>
    <col min="12" max="12" width="4.140625" style="5" customWidth="1"/>
    <col min="13" max="16" width="3.28125" style="6" bestFit="1" customWidth="1"/>
    <col min="17" max="17" width="10.28125" style="6" bestFit="1" customWidth="1"/>
    <col min="18" max="18" width="8.421875" style="6" bestFit="1" customWidth="1"/>
    <col min="19" max="19" width="5.00390625" style="6" customWidth="1"/>
    <col min="20" max="20" width="10.7109375" style="6" customWidth="1"/>
    <col min="21" max="16384" width="9.140625" style="6" customWidth="1"/>
  </cols>
  <sheetData>
    <row r="1" spans="5:8" ht="26.25">
      <c r="E1" s="152"/>
      <c r="F1" s="152"/>
      <c r="G1" s="152" t="s">
        <v>176</v>
      </c>
      <c r="H1" s="152"/>
    </row>
    <row r="2" spans="5:8" ht="26.25">
      <c r="E2" s="153" t="s">
        <v>168</v>
      </c>
      <c r="F2" s="153"/>
      <c r="G2" s="153"/>
      <c r="H2" s="153"/>
    </row>
    <row r="3" spans="5:8" ht="26.25">
      <c r="E3" s="194" t="s">
        <v>191</v>
      </c>
      <c r="F3" s="194"/>
      <c r="G3" s="194"/>
      <c r="H3" s="194"/>
    </row>
    <row r="4" spans="5:8" ht="26.25">
      <c r="E4" s="152"/>
      <c r="F4" s="152"/>
      <c r="G4" s="152" t="s">
        <v>178</v>
      </c>
      <c r="H4" s="152"/>
    </row>
    <row r="5" spans="3:11" ht="19.5" thickBot="1">
      <c r="C5" s="305" t="s">
        <v>20</v>
      </c>
      <c r="D5" s="305"/>
      <c r="E5" s="39"/>
      <c r="F5" s="39"/>
      <c r="G5" s="39"/>
      <c r="H5" s="39"/>
      <c r="I5" s="39"/>
      <c r="J5" s="305" t="s">
        <v>172</v>
      </c>
      <c r="K5" s="305"/>
    </row>
    <row r="6" spans="1:20" ht="18.75" customHeight="1">
      <c r="A6" s="352" t="s">
        <v>1</v>
      </c>
      <c r="B6" s="294" t="s">
        <v>21</v>
      </c>
      <c r="C6" s="294" t="s">
        <v>22</v>
      </c>
      <c r="D6" s="294" t="s">
        <v>21</v>
      </c>
      <c r="E6" s="294" t="s">
        <v>22</v>
      </c>
      <c r="F6" s="294" t="s">
        <v>0</v>
      </c>
      <c r="G6" s="220" t="s">
        <v>181</v>
      </c>
      <c r="H6" s="301" t="s">
        <v>23</v>
      </c>
      <c r="I6" s="294" t="s">
        <v>24</v>
      </c>
      <c r="J6" s="220" t="s">
        <v>36</v>
      </c>
      <c r="K6" s="335" t="s">
        <v>25</v>
      </c>
      <c r="L6" s="331"/>
      <c r="M6" s="331"/>
      <c r="N6" s="331"/>
      <c r="O6" s="359"/>
      <c r="P6" s="318"/>
      <c r="Q6" s="360" t="s">
        <v>161</v>
      </c>
      <c r="R6" s="356" t="s">
        <v>6</v>
      </c>
      <c r="S6" s="354" t="s">
        <v>158</v>
      </c>
      <c r="T6" s="363" t="s">
        <v>179</v>
      </c>
    </row>
    <row r="7" spans="1:20" ht="23.25" customHeight="1" thickBot="1">
      <c r="A7" s="365"/>
      <c r="B7" s="295"/>
      <c r="C7" s="295"/>
      <c r="D7" s="295"/>
      <c r="E7" s="295"/>
      <c r="F7" s="295"/>
      <c r="G7" s="358"/>
      <c r="H7" s="302"/>
      <c r="I7" s="295"/>
      <c r="J7" s="358"/>
      <c r="K7" s="14">
        <v>1</v>
      </c>
      <c r="L7" s="15">
        <v>2</v>
      </c>
      <c r="M7" s="15">
        <v>3</v>
      </c>
      <c r="N7" s="15">
        <v>4</v>
      </c>
      <c r="O7" s="53">
        <v>5</v>
      </c>
      <c r="P7" s="16">
        <v>6</v>
      </c>
      <c r="Q7" s="361"/>
      <c r="R7" s="357"/>
      <c r="S7" s="362"/>
      <c r="T7" s="364"/>
    </row>
    <row r="8" spans="1:20" ht="20.25" customHeight="1">
      <c r="A8" s="143">
        <v>56</v>
      </c>
      <c r="B8" s="45" t="s">
        <v>40</v>
      </c>
      <c r="C8" s="17" t="s">
        <v>10</v>
      </c>
      <c r="D8" s="45" t="s">
        <v>104</v>
      </c>
      <c r="E8" s="17">
        <v>1</v>
      </c>
      <c r="F8" s="11" t="s">
        <v>11</v>
      </c>
      <c r="G8" s="205" t="s">
        <v>105</v>
      </c>
      <c r="H8" s="63">
        <v>0.4542361111111111</v>
      </c>
      <c r="I8" s="57">
        <v>0.42083333333333334</v>
      </c>
      <c r="J8" s="64">
        <f aca="true" t="shared" si="0" ref="J8:J16">H8-I8</f>
        <v>0.03340277777777778</v>
      </c>
      <c r="K8" s="63"/>
      <c r="L8" s="57"/>
      <c r="M8" s="57"/>
      <c r="N8" s="57"/>
      <c r="O8" s="65"/>
      <c r="P8" s="64"/>
      <c r="Q8" s="65"/>
      <c r="R8" s="65">
        <f aca="true" t="shared" si="1" ref="R8:R16">J8-Q8</f>
        <v>0.03340277777777778</v>
      </c>
      <c r="S8" s="176">
        <v>1</v>
      </c>
      <c r="T8" s="173">
        <v>100</v>
      </c>
    </row>
    <row r="9" spans="1:20" ht="20.25" customHeight="1">
      <c r="A9" s="143">
        <v>73</v>
      </c>
      <c r="B9" s="45" t="s">
        <v>80</v>
      </c>
      <c r="C9" s="17">
        <v>1</v>
      </c>
      <c r="D9" s="45" t="s">
        <v>81</v>
      </c>
      <c r="E9" s="17">
        <v>1</v>
      </c>
      <c r="F9" s="11" t="s">
        <v>11</v>
      </c>
      <c r="G9" s="205" t="s">
        <v>82</v>
      </c>
      <c r="H9" s="63">
        <v>0.6121064814814815</v>
      </c>
      <c r="I9" s="57">
        <v>0.5743055555555555</v>
      </c>
      <c r="J9" s="64">
        <f t="shared" si="0"/>
        <v>0.03780092592592599</v>
      </c>
      <c r="K9" s="63"/>
      <c r="L9" s="57"/>
      <c r="M9" s="57"/>
      <c r="N9" s="57"/>
      <c r="O9" s="65"/>
      <c r="P9" s="64"/>
      <c r="Q9" s="65"/>
      <c r="R9" s="65">
        <f t="shared" si="1"/>
        <v>0.03780092592592599</v>
      </c>
      <c r="S9" s="176">
        <v>2</v>
      </c>
      <c r="T9" s="173">
        <f>R9*100/R8</f>
        <v>113.16701316701334</v>
      </c>
    </row>
    <row r="10" spans="1:20" ht="18" customHeight="1">
      <c r="A10" s="143">
        <v>75</v>
      </c>
      <c r="B10" s="45" t="s">
        <v>30</v>
      </c>
      <c r="C10" s="17">
        <v>1</v>
      </c>
      <c r="D10" s="45" t="s">
        <v>38</v>
      </c>
      <c r="E10" s="17" t="s">
        <v>8</v>
      </c>
      <c r="F10" s="11" t="s">
        <v>11</v>
      </c>
      <c r="G10" s="205" t="s">
        <v>77</v>
      </c>
      <c r="H10" s="63">
        <v>0.635636574074074</v>
      </c>
      <c r="I10" s="57">
        <v>0.5902777777777778</v>
      </c>
      <c r="J10" s="64">
        <f t="shared" si="0"/>
        <v>0.045358796296296244</v>
      </c>
      <c r="K10" s="63"/>
      <c r="L10" s="57"/>
      <c r="M10" s="57"/>
      <c r="N10" s="57"/>
      <c r="O10" s="65"/>
      <c r="P10" s="64"/>
      <c r="Q10" s="65">
        <v>0.002488425925925926</v>
      </c>
      <c r="R10" s="65">
        <f t="shared" si="1"/>
        <v>0.042870370370370316</v>
      </c>
      <c r="S10" s="176">
        <v>3</v>
      </c>
      <c r="T10" s="173">
        <f>R10*100/R8</f>
        <v>128.34372834372817</v>
      </c>
    </row>
    <row r="11" spans="1:20" ht="18" customHeight="1">
      <c r="A11" s="143">
        <v>65</v>
      </c>
      <c r="B11" s="45" t="s">
        <v>61</v>
      </c>
      <c r="C11" s="17">
        <v>1</v>
      </c>
      <c r="D11" s="45" t="s">
        <v>120</v>
      </c>
      <c r="E11" s="17" t="s">
        <v>8</v>
      </c>
      <c r="F11" s="11" t="s">
        <v>11</v>
      </c>
      <c r="G11" s="205" t="s">
        <v>188</v>
      </c>
      <c r="H11" s="63">
        <v>0.5549305555555556</v>
      </c>
      <c r="I11" s="57">
        <v>0.5111111111111112</v>
      </c>
      <c r="J11" s="64">
        <f t="shared" si="0"/>
        <v>0.04381944444444441</v>
      </c>
      <c r="K11" s="63"/>
      <c r="L11" s="57"/>
      <c r="M11" s="57"/>
      <c r="N11" s="57"/>
      <c r="O11" s="65"/>
      <c r="P11" s="64"/>
      <c r="Q11" s="65"/>
      <c r="R11" s="65">
        <f t="shared" si="1"/>
        <v>0.04381944444444441</v>
      </c>
      <c r="S11" s="176">
        <v>4</v>
      </c>
      <c r="T11" s="173">
        <f>R11*100/R8</f>
        <v>131.18503118503108</v>
      </c>
    </row>
    <row r="12" spans="1:20" ht="37.5">
      <c r="A12" s="144">
        <v>64</v>
      </c>
      <c r="B12" s="47" t="s">
        <v>109</v>
      </c>
      <c r="C12" s="34">
        <v>2</v>
      </c>
      <c r="D12" s="47" t="s">
        <v>110</v>
      </c>
      <c r="E12" s="34">
        <v>2</v>
      </c>
      <c r="F12" s="78" t="s">
        <v>11</v>
      </c>
      <c r="G12" s="206" t="s">
        <v>59</v>
      </c>
      <c r="H12" s="81">
        <v>0.5571875</v>
      </c>
      <c r="I12" s="79">
        <v>0.49722222222222223</v>
      </c>
      <c r="J12" s="64">
        <f t="shared" si="0"/>
        <v>0.059965277777777715</v>
      </c>
      <c r="K12" s="81"/>
      <c r="L12" s="79"/>
      <c r="M12" s="79"/>
      <c r="N12" s="79"/>
      <c r="O12" s="83"/>
      <c r="P12" s="82"/>
      <c r="Q12" s="83"/>
      <c r="R12" s="65">
        <f t="shared" si="1"/>
        <v>0.059965277777777715</v>
      </c>
      <c r="S12" s="177">
        <v>5</v>
      </c>
      <c r="T12" s="173"/>
    </row>
    <row r="13" spans="1:20" ht="20.25" customHeight="1">
      <c r="A13" s="143">
        <v>74</v>
      </c>
      <c r="B13" s="45" t="s">
        <v>90</v>
      </c>
      <c r="C13" s="17">
        <v>2</v>
      </c>
      <c r="D13" s="45" t="s">
        <v>91</v>
      </c>
      <c r="E13" s="17">
        <v>2</v>
      </c>
      <c r="F13" s="11" t="s">
        <v>11</v>
      </c>
      <c r="G13" s="205" t="s">
        <v>185</v>
      </c>
      <c r="H13" s="63">
        <v>0.6483217592592593</v>
      </c>
      <c r="I13" s="57">
        <v>0.58125</v>
      </c>
      <c r="J13" s="64">
        <f t="shared" si="0"/>
        <v>0.06707175925925923</v>
      </c>
      <c r="K13" s="63"/>
      <c r="L13" s="57"/>
      <c r="M13" s="57"/>
      <c r="N13" s="57"/>
      <c r="O13" s="65"/>
      <c r="P13" s="64"/>
      <c r="Q13" s="65">
        <v>0.0022337962962962967</v>
      </c>
      <c r="R13" s="65">
        <f t="shared" si="1"/>
        <v>0.06483796296296293</v>
      </c>
      <c r="S13" s="176">
        <v>6</v>
      </c>
      <c r="T13" s="173"/>
    </row>
    <row r="14" spans="1:20" ht="20.25" customHeight="1">
      <c r="A14" s="143">
        <v>67</v>
      </c>
      <c r="B14" s="45" t="s">
        <v>75</v>
      </c>
      <c r="C14" s="17">
        <v>2</v>
      </c>
      <c r="D14" s="45" t="s">
        <v>76</v>
      </c>
      <c r="E14" s="17">
        <v>2</v>
      </c>
      <c r="F14" s="11" t="s">
        <v>11</v>
      </c>
      <c r="G14" s="206" t="s">
        <v>77</v>
      </c>
      <c r="H14" s="63">
        <v>0.6174884259259259</v>
      </c>
      <c r="I14" s="57">
        <v>0.5298611111111111</v>
      </c>
      <c r="J14" s="64">
        <f t="shared" si="0"/>
        <v>0.08762731481481478</v>
      </c>
      <c r="K14" s="63"/>
      <c r="L14" s="57"/>
      <c r="M14" s="57"/>
      <c r="N14" s="57"/>
      <c r="O14" s="65"/>
      <c r="P14" s="64"/>
      <c r="Q14" s="65"/>
      <c r="R14" s="65">
        <f t="shared" si="1"/>
        <v>0.08762731481481478</v>
      </c>
      <c r="S14" s="176">
        <v>7</v>
      </c>
      <c r="T14" s="173"/>
    </row>
    <row r="15" spans="1:20" ht="21.75" customHeight="1">
      <c r="A15" s="143">
        <v>59</v>
      </c>
      <c r="B15" s="45" t="s">
        <v>92</v>
      </c>
      <c r="C15" s="17">
        <v>1</v>
      </c>
      <c r="D15" s="45" t="s">
        <v>93</v>
      </c>
      <c r="E15" s="17">
        <v>2</v>
      </c>
      <c r="F15" s="11" t="s">
        <v>11</v>
      </c>
      <c r="G15" s="205" t="s">
        <v>94</v>
      </c>
      <c r="H15" s="63">
        <v>0.5699305555555555</v>
      </c>
      <c r="I15" s="57">
        <v>0.4597222222222222</v>
      </c>
      <c r="J15" s="64">
        <f t="shared" si="0"/>
        <v>0.1102083333333333</v>
      </c>
      <c r="K15" s="63"/>
      <c r="L15" s="57"/>
      <c r="M15" s="57"/>
      <c r="N15" s="57"/>
      <c r="O15" s="65"/>
      <c r="P15" s="64"/>
      <c r="Q15" s="65"/>
      <c r="R15" s="65">
        <f t="shared" si="1"/>
        <v>0.1102083333333333</v>
      </c>
      <c r="S15" s="176">
        <v>8</v>
      </c>
      <c r="T15" s="173"/>
    </row>
    <row r="16" spans="1:20" ht="21.75" customHeight="1" thickBot="1">
      <c r="A16" s="121">
        <v>71</v>
      </c>
      <c r="B16" s="46" t="s">
        <v>113</v>
      </c>
      <c r="C16" s="15">
        <v>2</v>
      </c>
      <c r="D16" s="46" t="s">
        <v>114</v>
      </c>
      <c r="E16" s="15">
        <v>2</v>
      </c>
      <c r="F16" s="86" t="s">
        <v>11</v>
      </c>
      <c r="G16" s="215" t="s">
        <v>187</v>
      </c>
      <c r="H16" s="117">
        <v>0.6552777777777777</v>
      </c>
      <c r="I16" s="118">
        <v>0.5569444444444445</v>
      </c>
      <c r="J16" s="119">
        <f t="shared" si="0"/>
        <v>0.09833333333333327</v>
      </c>
      <c r="K16" s="117" t="s">
        <v>162</v>
      </c>
      <c r="L16" s="118"/>
      <c r="M16" s="118"/>
      <c r="N16" s="118"/>
      <c r="O16" s="142"/>
      <c r="P16" s="119"/>
      <c r="Q16" s="142"/>
      <c r="R16" s="142">
        <f t="shared" si="1"/>
        <v>0.09833333333333327</v>
      </c>
      <c r="S16" s="178">
        <v>9</v>
      </c>
      <c r="T16" s="174"/>
    </row>
    <row r="17" spans="1:20" ht="18.75">
      <c r="A17" s="55"/>
      <c r="B17" s="56"/>
      <c r="C17" s="19"/>
      <c r="D17" s="56"/>
      <c r="E17" s="19"/>
      <c r="F17" s="39"/>
      <c r="G17" s="162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175"/>
    </row>
    <row r="18" spans="1:20" ht="18.75">
      <c r="A18" s="55"/>
      <c r="B18" s="56"/>
      <c r="C18" s="19"/>
      <c r="D18" s="56"/>
      <c r="E18" s="19"/>
      <c r="F18" s="39"/>
      <c r="G18" s="162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175"/>
    </row>
    <row r="19" spans="1:19" ht="17.25" customHeight="1" thickBot="1">
      <c r="A19" s="55"/>
      <c r="B19" s="56"/>
      <c r="C19" s="19"/>
      <c r="D19" s="56"/>
      <c r="E19" s="19"/>
      <c r="F19" s="39"/>
      <c r="G19" s="1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2:17" ht="21" thickBot="1">
      <c r="B20" s="211" t="s">
        <v>182</v>
      </c>
      <c r="C20" s="9" t="s">
        <v>13</v>
      </c>
      <c r="D20" s="76">
        <v>4</v>
      </c>
      <c r="E20" s="67">
        <v>0.03340277777777778</v>
      </c>
      <c r="G20" s="151" t="s">
        <v>154</v>
      </c>
      <c r="H20" s="154"/>
      <c r="I20" s="154"/>
      <c r="J20" s="187" t="s">
        <v>170</v>
      </c>
      <c r="K20" s="187"/>
      <c r="L20" s="187"/>
      <c r="M20" s="187"/>
      <c r="N20" s="187"/>
      <c r="O20" s="187"/>
      <c r="P20" s="187"/>
      <c r="Q20" s="187"/>
    </row>
    <row r="21" spans="2:17" ht="21" thickBot="1">
      <c r="B21" s="212" t="s">
        <v>183</v>
      </c>
      <c r="C21" s="9" t="s">
        <v>14</v>
      </c>
      <c r="D21" s="9">
        <f>2*C39</f>
        <v>444</v>
      </c>
      <c r="E21" s="10" t="s">
        <v>17</v>
      </c>
      <c r="G21" s="151"/>
      <c r="H21" s="154"/>
      <c r="I21" s="154"/>
      <c r="J21" s="154"/>
      <c r="K21" s="155"/>
      <c r="L21" s="154"/>
      <c r="M21" s="156"/>
      <c r="N21" s="156"/>
      <c r="O21" s="156"/>
      <c r="P21" s="156"/>
      <c r="Q21" s="156"/>
    </row>
    <row r="22" spans="2:18" ht="21" thickBot="1">
      <c r="B22" s="213" t="s">
        <v>51</v>
      </c>
      <c r="C22" s="9" t="s">
        <v>8</v>
      </c>
      <c r="D22" s="41">
        <f>E20*E22/100</f>
        <v>0.03807916666666667</v>
      </c>
      <c r="E22" s="10">
        <v>114</v>
      </c>
      <c r="G22" s="151" t="s">
        <v>155</v>
      </c>
      <c r="H22" s="154"/>
      <c r="I22" s="154"/>
      <c r="J22" s="187" t="s">
        <v>171</v>
      </c>
      <c r="K22" s="187"/>
      <c r="L22" s="187"/>
      <c r="M22" s="187"/>
      <c r="N22" s="187"/>
      <c r="O22" s="187"/>
      <c r="P22" s="187"/>
      <c r="Q22" s="187"/>
      <c r="R22" s="66"/>
    </row>
    <row r="23" spans="2:18" ht="19.5" thickBot="1">
      <c r="B23" s="214"/>
      <c r="C23" s="9" t="s">
        <v>16</v>
      </c>
      <c r="D23" s="42">
        <f>E20*E23/100</f>
        <v>0.04308958333333334</v>
      </c>
      <c r="E23" s="10">
        <v>129</v>
      </c>
      <c r="R23" s="66"/>
    </row>
    <row r="24" ht="18.75">
      <c r="D24" s="5"/>
    </row>
    <row r="25" ht="18.75">
      <c r="D25" s="5"/>
    </row>
    <row r="26" ht="18.75">
      <c r="D26" s="5"/>
    </row>
    <row r="27" spans="2:7" ht="18.75">
      <c r="B27" s="17" t="s">
        <v>10</v>
      </c>
      <c r="C27" s="5">
        <v>100</v>
      </c>
      <c r="G27" s="66"/>
    </row>
    <row r="28" spans="2:7" ht="18.75">
      <c r="B28" s="17">
        <v>1</v>
      </c>
      <c r="C28" s="5">
        <v>10</v>
      </c>
      <c r="G28" s="66"/>
    </row>
    <row r="29" spans="2:3" ht="18.75">
      <c r="B29" s="17">
        <v>1</v>
      </c>
      <c r="C29" s="5">
        <v>10</v>
      </c>
    </row>
    <row r="30" spans="2:3" ht="18.75">
      <c r="B30" s="17">
        <v>1</v>
      </c>
      <c r="C30" s="5">
        <v>10</v>
      </c>
    </row>
    <row r="31" spans="2:3" ht="18.75">
      <c r="B31" s="34">
        <v>2</v>
      </c>
      <c r="C31" s="5">
        <v>3</v>
      </c>
    </row>
    <row r="32" spans="2:3" ht="18.75">
      <c r="B32" s="17">
        <v>2</v>
      </c>
      <c r="C32" s="5">
        <v>3</v>
      </c>
    </row>
    <row r="33" spans="2:3" ht="18.75">
      <c r="B33" s="17">
        <v>1</v>
      </c>
      <c r="C33" s="5">
        <v>10</v>
      </c>
    </row>
    <row r="34" spans="2:3" ht="18.75">
      <c r="B34" s="17">
        <v>1</v>
      </c>
      <c r="C34" s="5">
        <v>10</v>
      </c>
    </row>
    <row r="35" spans="2:3" ht="18.75">
      <c r="B35" s="17" t="s">
        <v>8</v>
      </c>
      <c r="C35" s="5">
        <v>30</v>
      </c>
    </row>
    <row r="36" spans="2:3" ht="18.75">
      <c r="B36" s="17" t="s">
        <v>8</v>
      </c>
      <c r="C36" s="5">
        <v>30</v>
      </c>
    </row>
    <row r="37" spans="2:3" ht="18.75">
      <c r="B37" s="34">
        <v>2</v>
      </c>
      <c r="C37" s="5">
        <v>3</v>
      </c>
    </row>
    <row r="38" spans="2:3" ht="18.75">
      <c r="B38" s="17">
        <v>2</v>
      </c>
      <c r="C38" s="5">
        <v>3</v>
      </c>
    </row>
    <row r="39" spans="1:12" s="43" customFormat="1" ht="18.75">
      <c r="A39" s="37"/>
      <c r="B39" s="39"/>
      <c r="C39" s="39">
        <f>SUM(C27:C38)</f>
        <v>222</v>
      </c>
      <c r="E39" s="39"/>
      <c r="F39" s="39"/>
      <c r="G39" s="39"/>
      <c r="H39" s="39"/>
      <c r="I39" s="39"/>
      <c r="J39" s="39"/>
      <c r="K39" s="39"/>
      <c r="L39" s="39"/>
    </row>
    <row r="40" spans="2:4" ht="18.75">
      <c r="B40" s="39"/>
      <c r="D40" s="39"/>
    </row>
  </sheetData>
  <mergeCells count="18">
    <mergeCell ref="S6:S7"/>
    <mergeCell ref="T6:T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3:H3"/>
    <mergeCell ref="C5:D5"/>
    <mergeCell ref="R6:R7"/>
    <mergeCell ref="J5:K5"/>
    <mergeCell ref="J6:J7"/>
    <mergeCell ref="K6:P6"/>
    <mergeCell ref="Q6:Q7"/>
  </mergeCells>
  <printOptions/>
  <pageMargins left="0.45" right="0.3" top="1.09" bottom="0.984251968503937" header="0.51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zoomScale="75" zoomScaleNormal="75" workbookViewId="0" topLeftCell="A10">
      <selection activeCell="G35" sqref="G35"/>
    </sheetView>
  </sheetViews>
  <sheetFormatPr defaultColWidth="9.140625" defaultRowHeight="12.75"/>
  <cols>
    <col min="1" max="1" width="4.7109375" style="40" customWidth="1"/>
    <col min="2" max="2" width="20.8515625" style="6" customWidth="1"/>
    <col min="3" max="3" width="11.140625" style="5" bestFit="1" customWidth="1"/>
    <col min="4" max="4" width="20.8515625" style="6" customWidth="1"/>
    <col min="5" max="5" width="11.421875" style="5" customWidth="1"/>
    <col min="6" max="6" width="5.8515625" style="5" bestFit="1" customWidth="1"/>
    <col min="7" max="7" width="38.28125" style="5" bestFit="1" customWidth="1"/>
    <col min="8" max="8" width="13.00390625" style="5" bestFit="1" customWidth="1"/>
    <col min="9" max="9" width="13.140625" style="5" customWidth="1"/>
    <col min="10" max="11" width="13.28125" style="5" customWidth="1"/>
    <col min="12" max="12" width="7.57421875" style="39" bestFit="1" customWidth="1"/>
    <col min="13" max="13" width="4.57421875" style="5" customWidth="1"/>
    <col min="14" max="14" width="4.140625" style="6" customWidth="1"/>
    <col min="15" max="15" width="4.00390625" style="6" customWidth="1"/>
    <col min="16" max="16" width="7.28125" style="6" customWidth="1"/>
    <col min="17" max="17" width="4.57421875" style="6" customWidth="1"/>
    <col min="18" max="18" width="10.140625" style="6" bestFit="1" customWidth="1"/>
    <col min="19" max="19" width="8.28125" style="6" bestFit="1" customWidth="1"/>
    <col min="20" max="20" width="4.57421875" style="6" customWidth="1"/>
    <col min="21" max="16384" width="9.140625" style="6" customWidth="1"/>
  </cols>
  <sheetData>
    <row r="2" spans="5:8" ht="26.25">
      <c r="E2" s="152"/>
      <c r="F2" s="152"/>
      <c r="G2" s="152" t="s">
        <v>176</v>
      </c>
      <c r="H2" s="152"/>
    </row>
    <row r="3" spans="5:8" ht="26.25">
      <c r="E3" s="153" t="s">
        <v>168</v>
      </c>
      <c r="F3" s="153"/>
      <c r="G3" s="153"/>
      <c r="H3" s="153"/>
    </row>
    <row r="4" spans="5:8" ht="26.25">
      <c r="E4" s="194" t="s">
        <v>191</v>
      </c>
      <c r="F4" s="194"/>
      <c r="G4" s="194"/>
      <c r="H4" s="194"/>
    </row>
    <row r="5" spans="5:8" ht="26.25">
      <c r="E5" s="152"/>
      <c r="F5" s="152"/>
      <c r="G5" s="152" t="s">
        <v>180</v>
      </c>
      <c r="H5" s="152"/>
    </row>
    <row r="6" spans="5:8" ht="26.25">
      <c r="E6" s="152"/>
      <c r="F6" s="152"/>
      <c r="G6" s="152"/>
      <c r="H6" s="152"/>
    </row>
    <row r="7" spans="5:8" ht="26.25">
      <c r="E7" s="152"/>
      <c r="F7" s="152"/>
      <c r="G7" s="152"/>
      <c r="H7" s="152"/>
    </row>
    <row r="8" spans="3:12" ht="18.75">
      <c r="C8" s="305" t="s">
        <v>20</v>
      </c>
      <c r="D8" s="305"/>
      <c r="E8" s="39"/>
      <c r="F8" s="39"/>
      <c r="G8" s="39"/>
      <c r="H8" s="39"/>
      <c r="I8" s="39"/>
      <c r="J8" s="305" t="s">
        <v>172</v>
      </c>
      <c r="K8" s="305"/>
      <c r="L8" s="305"/>
    </row>
    <row r="9" spans="3:11" ht="19.5" thickBot="1">
      <c r="C9" s="39"/>
      <c r="D9" s="39"/>
      <c r="J9" s="39"/>
      <c r="K9" s="39"/>
    </row>
    <row r="10" spans="1:20" ht="18.75" customHeight="1">
      <c r="A10" s="348" t="s">
        <v>1</v>
      </c>
      <c r="B10" s="294" t="s">
        <v>21</v>
      </c>
      <c r="C10" s="294" t="s">
        <v>22</v>
      </c>
      <c r="D10" s="294" t="s">
        <v>21</v>
      </c>
      <c r="E10" s="294" t="s">
        <v>22</v>
      </c>
      <c r="F10" s="294" t="s">
        <v>0</v>
      </c>
      <c r="G10" s="220" t="s">
        <v>181</v>
      </c>
      <c r="H10" s="301" t="s">
        <v>23</v>
      </c>
      <c r="I10" s="294" t="s">
        <v>24</v>
      </c>
      <c r="J10" s="220" t="s">
        <v>36</v>
      </c>
      <c r="K10" s="367" t="s">
        <v>159</v>
      </c>
      <c r="L10" s="335" t="s">
        <v>25</v>
      </c>
      <c r="M10" s="331"/>
      <c r="N10" s="331"/>
      <c r="O10" s="331"/>
      <c r="P10" s="359"/>
      <c r="Q10" s="318"/>
      <c r="R10" s="360" t="s">
        <v>161</v>
      </c>
      <c r="S10" s="296" t="s">
        <v>6</v>
      </c>
      <c r="T10" s="129"/>
    </row>
    <row r="11" spans="1:20" ht="23.25" customHeight="1" thickBot="1">
      <c r="A11" s="366"/>
      <c r="B11" s="295"/>
      <c r="C11" s="295"/>
      <c r="D11" s="295"/>
      <c r="E11" s="295"/>
      <c r="F11" s="295"/>
      <c r="G11" s="358"/>
      <c r="H11" s="302"/>
      <c r="I11" s="295"/>
      <c r="J11" s="358"/>
      <c r="K11" s="368"/>
      <c r="L11" s="14">
        <v>1</v>
      </c>
      <c r="M11" s="15">
        <v>2</v>
      </c>
      <c r="N11" s="15">
        <v>3</v>
      </c>
      <c r="O11" s="15">
        <v>4</v>
      </c>
      <c r="P11" s="53">
        <v>5</v>
      </c>
      <c r="Q11" s="16">
        <v>6</v>
      </c>
      <c r="R11" s="361"/>
      <c r="S11" s="297"/>
      <c r="T11" s="15" t="s">
        <v>9</v>
      </c>
    </row>
    <row r="12" spans="1:20" ht="18.75">
      <c r="A12" s="143">
        <v>62</v>
      </c>
      <c r="B12" s="45" t="s">
        <v>163</v>
      </c>
      <c r="C12" s="17">
        <v>2</v>
      </c>
      <c r="D12" s="45" t="s">
        <v>41</v>
      </c>
      <c r="E12" s="17" t="s">
        <v>10</v>
      </c>
      <c r="F12" s="11" t="s">
        <v>9</v>
      </c>
      <c r="G12" s="205" t="s">
        <v>105</v>
      </c>
      <c r="H12" s="63">
        <v>0.5068518518518519</v>
      </c>
      <c r="I12" s="57">
        <v>0.48125</v>
      </c>
      <c r="J12" s="64">
        <f aca="true" t="shared" si="0" ref="J12:J23">H12-I12</f>
        <v>0.025601851851851876</v>
      </c>
      <c r="K12" s="115">
        <v>0.15868055555555557</v>
      </c>
      <c r="L12" s="63"/>
      <c r="M12" s="57"/>
      <c r="N12" s="57"/>
      <c r="O12" s="57"/>
      <c r="P12" s="65"/>
      <c r="Q12" s="64"/>
      <c r="R12" s="65">
        <v>0.0009375</v>
      </c>
      <c r="S12" s="149">
        <f aca="true" t="shared" si="1" ref="S12:S23">J12-R12</f>
        <v>0.024664351851851875</v>
      </c>
      <c r="T12" s="77">
        <v>1</v>
      </c>
    </row>
    <row r="13" spans="1:20" ht="20.25" customHeight="1">
      <c r="A13" s="143">
        <v>51</v>
      </c>
      <c r="B13" s="45" t="s">
        <v>100</v>
      </c>
      <c r="C13" s="17" t="s">
        <v>8</v>
      </c>
      <c r="D13" s="45" t="s">
        <v>101</v>
      </c>
      <c r="E13" s="17">
        <v>1</v>
      </c>
      <c r="F13" s="11" t="s">
        <v>9</v>
      </c>
      <c r="G13" s="208" t="s">
        <v>99</v>
      </c>
      <c r="H13" s="63">
        <v>0.4271412037037037</v>
      </c>
      <c r="I13" s="57">
        <v>0.40069444444444446</v>
      </c>
      <c r="J13" s="64">
        <f t="shared" si="0"/>
        <v>0.02644675925925921</v>
      </c>
      <c r="K13" s="115">
        <v>0.14297453703703702</v>
      </c>
      <c r="L13" s="63"/>
      <c r="M13" s="57"/>
      <c r="N13" s="57"/>
      <c r="O13" s="57"/>
      <c r="P13" s="65"/>
      <c r="Q13" s="64"/>
      <c r="R13" s="65"/>
      <c r="S13" s="149">
        <f t="shared" si="1"/>
        <v>0.02644675925925921</v>
      </c>
      <c r="T13" s="77">
        <v>2</v>
      </c>
    </row>
    <row r="14" spans="1:20" ht="20.25" customHeight="1">
      <c r="A14" s="143">
        <v>72</v>
      </c>
      <c r="B14" s="45" t="s">
        <v>111</v>
      </c>
      <c r="C14" s="17">
        <v>2</v>
      </c>
      <c r="D14" s="45" t="s">
        <v>117</v>
      </c>
      <c r="E14" s="17">
        <v>2</v>
      </c>
      <c r="F14" s="11" t="s">
        <v>9</v>
      </c>
      <c r="G14" s="205" t="s">
        <v>112</v>
      </c>
      <c r="H14" s="63">
        <v>0.5956597222222222</v>
      </c>
      <c r="I14" s="57">
        <v>0.5645833333333333</v>
      </c>
      <c r="J14" s="64">
        <f t="shared" si="0"/>
        <v>0.031076388888888862</v>
      </c>
      <c r="K14" s="115">
        <v>0.15814814814814815</v>
      </c>
      <c r="L14" s="63"/>
      <c r="M14" s="57"/>
      <c r="N14" s="57"/>
      <c r="O14" s="57"/>
      <c r="P14" s="65"/>
      <c r="Q14" s="64"/>
      <c r="R14" s="65">
        <v>0.0011574074074074073</v>
      </c>
      <c r="S14" s="149">
        <f t="shared" si="1"/>
        <v>0.029918981481481456</v>
      </c>
      <c r="T14" s="77">
        <v>3</v>
      </c>
    </row>
    <row r="15" spans="1:20" ht="20.25" customHeight="1">
      <c r="A15" s="143">
        <v>61</v>
      </c>
      <c r="B15" s="45" t="s">
        <v>160</v>
      </c>
      <c r="C15" s="17">
        <v>1</v>
      </c>
      <c r="D15" s="45" t="s">
        <v>118</v>
      </c>
      <c r="E15" s="17">
        <v>1</v>
      </c>
      <c r="F15" s="11" t="s">
        <v>9</v>
      </c>
      <c r="G15" s="206" t="s">
        <v>119</v>
      </c>
      <c r="H15" s="63">
        <v>0.5067939814814815</v>
      </c>
      <c r="I15" s="57">
        <v>0.47291666666666665</v>
      </c>
      <c r="J15" s="64">
        <f t="shared" si="0"/>
        <v>0.03387731481481482</v>
      </c>
      <c r="K15" s="115">
        <v>0.290162037037037</v>
      </c>
      <c r="L15" s="63"/>
      <c r="M15" s="57"/>
      <c r="N15" s="57"/>
      <c r="O15" s="57"/>
      <c r="P15" s="65"/>
      <c r="Q15" s="64"/>
      <c r="R15" s="65"/>
      <c r="S15" s="149">
        <f t="shared" si="1"/>
        <v>0.03387731481481482</v>
      </c>
      <c r="T15" s="77">
        <v>4</v>
      </c>
    </row>
    <row r="16" spans="1:20" ht="20.25" customHeight="1">
      <c r="A16" s="143">
        <v>58</v>
      </c>
      <c r="B16" s="45" t="s">
        <v>97</v>
      </c>
      <c r="C16" s="17">
        <v>1</v>
      </c>
      <c r="D16" s="45" t="s">
        <v>98</v>
      </c>
      <c r="E16" s="17">
        <v>1</v>
      </c>
      <c r="F16" s="11" t="s">
        <v>9</v>
      </c>
      <c r="G16" s="209" t="s">
        <v>99</v>
      </c>
      <c r="H16" s="63">
        <v>0.4980902777777778</v>
      </c>
      <c r="I16" s="57">
        <v>0.4534722222222222</v>
      </c>
      <c r="J16" s="64">
        <f t="shared" si="0"/>
        <v>0.04461805555555559</v>
      </c>
      <c r="K16" s="115">
        <v>0.1849074074074074</v>
      </c>
      <c r="L16" s="63"/>
      <c r="M16" s="57"/>
      <c r="N16" s="57"/>
      <c r="O16" s="57"/>
      <c r="P16" s="65"/>
      <c r="Q16" s="64"/>
      <c r="R16" s="65"/>
      <c r="S16" s="149">
        <f t="shared" si="1"/>
        <v>0.04461805555555559</v>
      </c>
      <c r="T16" s="77">
        <v>5</v>
      </c>
    </row>
    <row r="17" spans="1:20" ht="20.25" customHeight="1">
      <c r="A17" s="143">
        <v>57</v>
      </c>
      <c r="B17" s="45" t="s">
        <v>66</v>
      </c>
      <c r="C17" s="17">
        <v>1</v>
      </c>
      <c r="D17" s="45" t="s">
        <v>39</v>
      </c>
      <c r="E17" s="17" t="s">
        <v>8</v>
      </c>
      <c r="F17" s="11" t="s">
        <v>9</v>
      </c>
      <c r="G17" s="205" t="s">
        <v>77</v>
      </c>
      <c r="H17" s="57">
        <v>0.4912384259259259</v>
      </c>
      <c r="I17" s="57">
        <v>0.4465277777777778</v>
      </c>
      <c r="J17" s="64">
        <f t="shared" si="0"/>
        <v>0.044710648148148124</v>
      </c>
      <c r="K17" s="115">
        <v>0.2885185185185185</v>
      </c>
      <c r="L17" s="63"/>
      <c r="M17" s="57"/>
      <c r="N17" s="57"/>
      <c r="O17" s="57"/>
      <c r="P17" s="65"/>
      <c r="Q17" s="64"/>
      <c r="R17" s="65"/>
      <c r="S17" s="149">
        <f t="shared" si="1"/>
        <v>0.044710648148148124</v>
      </c>
      <c r="T17" s="77">
        <v>6</v>
      </c>
    </row>
    <row r="18" spans="1:20" ht="18.75">
      <c r="A18" s="143">
        <v>60</v>
      </c>
      <c r="B18" s="45" t="s">
        <v>78</v>
      </c>
      <c r="C18" s="17">
        <v>2</v>
      </c>
      <c r="D18" s="45" t="s">
        <v>79</v>
      </c>
      <c r="E18" s="17">
        <v>2</v>
      </c>
      <c r="F18" s="11" t="s">
        <v>9</v>
      </c>
      <c r="G18" s="205" t="s">
        <v>77</v>
      </c>
      <c r="H18" s="63">
        <v>0.5190625</v>
      </c>
      <c r="I18" s="57">
        <v>0.4680555555555555</v>
      </c>
      <c r="J18" s="64">
        <f t="shared" si="0"/>
        <v>0.05100694444444448</v>
      </c>
      <c r="K18" s="115">
        <v>0.1749074074074074</v>
      </c>
      <c r="L18" s="63"/>
      <c r="M18" s="57"/>
      <c r="N18" s="57"/>
      <c r="O18" s="57"/>
      <c r="P18" s="65"/>
      <c r="Q18" s="64"/>
      <c r="R18" s="65">
        <v>0.001388888888888889</v>
      </c>
      <c r="S18" s="149">
        <f t="shared" si="1"/>
        <v>0.04961805555555559</v>
      </c>
      <c r="T18" s="77">
        <v>7</v>
      </c>
    </row>
    <row r="19" spans="1:20" ht="18.75">
      <c r="A19" s="143">
        <v>68</v>
      </c>
      <c r="B19" s="45" t="s">
        <v>56</v>
      </c>
      <c r="C19" s="17">
        <v>2</v>
      </c>
      <c r="D19" s="45" t="s">
        <v>116</v>
      </c>
      <c r="E19" s="17">
        <v>2</v>
      </c>
      <c r="F19" s="11" t="s">
        <v>9</v>
      </c>
      <c r="G19" s="205" t="s">
        <v>115</v>
      </c>
      <c r="H19" s="63">
        <v>0.6095486111111111</v>
      </c>
      <c r="I19" s="57">
        <v>0.5340277777777778</v>
      </c>
      <c r="J19" s="64">
        <f t="shared" si="0"/>
        <v>0.07552083333333337</v>
      </c>
      <c r="K19" s="115">
        <v>0.4667361111111111</v>
      </c>
      <c r="L19" s="63"/>
      <c r="M19" s="57"/>
      <c r="N19" s="57"/>
      <c r="O19" s="57"/>
      <c r="P19" s="65"/>
      <c r="Q19" s="64"/>
      <c r="R19" s="65"/>
      <c r="S19" s="149">
        <f t="shared" si="1"/>
        <v>0.07552083333333337</v>
      </c>
      <c r="T19" s="77">
        <v>8</v>
      </c>
    </row>
    <row r="20" spans="1:20" ht="20.25" customHeight="1">
      <c r="A20" s="145">
        <v>53</v>
      </c>
      <c r="B20" s="45" t="s">
        <v>85</v>
      </c>
      <c r="C20" s="17">
        <v>2</v>
      </c>
      <c r="D20" s="45" t="s">
        <v>86</v>
      </c>
      <c r="E20" s="17">
        <v>2</v>
      </c>
      <c r="F20" s="11" t="s">
        <v>9</v>
      </c>
      <c r="G20" s="206" t="s">
        <v>186</v>
      </c>
      <c r="H20" s="63">
        <v>0.5167708333333333</v>
      </c>
      <c r="I20" s="57">
        <v>0.4270833333333333</v>
      </c>
      <c r="J20" s="64">
        <f t="shared" si="0"/>
        <v>0.08968749999999998</v>
      </c>
      <c r="K20" s="115">
        <v>0.43969907407407405</v>
      </c>
      <c r="L20" s="63"/>
      <c r="M20" s="57"/>
      <c r="N20" s="57"/>
      <c r="O20" s="57"/>
      <c r="P20" s="65"/>
      <c r="Q20" s="64"/>
      <c r="R20" s="65"/>
      <c r="S20" s="149">
        <f t="shared" si="1"/>
        <v>0.08968749999999998</v>
      </c>
      <c r="T20" s="77">
        <v>9</v>
      </c>
    </row>
    <row r="21" spans="1:20" ht="20.25" customHeight="1">
      <c r="A21" s="143">
        <v>52</v>
      </c>
      <c r="B21" s="45" t="s">
        <v>95</v>
      </c>
      <c r="C21" s="17">
        <v>2</v>
      </c>
      <c r="D21" s="45" t="s">
        <v>96</v>
      </c>
      <c r="E21" s="17">
        <v>2</v>
      </c>
      <c r="F21" s="11" t="s">
        <v>9</v>
      </c>
      <c r="G21" s="206" t="s">
        <v>94</v>
      </c>
      <c r="H21" s="63">
        <v>0.5350115740740741</v>
      </c>
      <c r="I21" s="57">
        <v>0.4083333333333334</v>
      </c>
      <c r="J21" s="64">
        <f t="shared" si="0"/>
        <v>0.1266782407407407</v>
      </c>
      <c r="K21" s="115">
        <v>0.4325231481481482</v>
      </c>
      <c r="L21" s="63"/>
      <c r="M21" s="57"/>
      <c r="N21" s="57"/>
      <c r="O21" s="57"/>
      <c r="P21" s="65"/>
      <c r="Q21" s="64"/>
      <c r="R21" s="65"/>
      <c r="S21" s="149">
        <f t="shared" si="1"/>
        <v>0.1266782407407407</v>
      </c>
      <c r="T21" s="77">
        <v>10</v>
      </c>
    </row>
    <row r="22" spans="1:20" ht="20.25" customHeight="1">
      <c r="A22" s="145">
        <v>66</v>
      </c>
      <c r="B22" s="101" t="s">
        <v>87</v>
      </c>
      <c r="C22" s="17">
        <v>1</v>
      </c>
      <c r="D22" s="45" t="s">
        <v>88</v>
      </c>
      <c r="E22" s="17">
        <v>2</v>
      </c>
      <c r="F22" s="11" t="s">
        <v>9</v>
      </c>
      <c r="G22" s="205" t="s">
        <v>146</v>
      </c>
      <c r="H22" s="63">
        <v>0.5688888888888889</v>
      </c>
      <c r="I22" s="57">
        <v>0.5159722222222222</v>
      </c>
      <c r="J22" s="64">
        <f t="shared" si="0"/>
        <v>0.05291666666666672</v>
      </c>
      <c r="K22" s="115">
        <v>0.25046296296296294</v>
      </c>
      <c r="L22" s="63"/>
      <c r="M22" s="57"/>
      <c r="N22" s="57"/>
      <c r="O22" s="57"/>
      <c r="P22" s="65" t="s">
        <v>149</v>
      </c>
      <c r="Q22" s="64"/>
      <c r="R22" s="65">
        <v>0.0010416666666666667</v>
      </c>
      <c r="S22" s="149">
        <f t="shared" si="1"/>
        <v>0.05187500000000005</v>
      </c>
      <c r="T22" s="77">
        <v>11</v>
      </c>
    </row>
    <row r="23" spans="1:20" ht="19.5" customHeight="1">
      <c r="A23" s="143">
        <v>55</v>
      </c>
      <c r="B23" s="45" t="s">
        <v>121</v>
      </c>
      <c r="C23" s="17">
        <v>2</v>
      </c>
      <c r="D23" s="45" t="s">
        <v>122</v>
      </c>
      <c r="E23" s="17">
        <v>1</v>
      </c>
      <c r="F23" s="11" t="s">
        <v>9</v>
      </c>
      <c r="G23" s="206" t="s">
        <v>123</v>
      </c>
      <c r="H23" s="63">
        <v>0.477962962962963</v>
      </c>
      <c r="I23" s="57">
        <v>0.4173611111111111</v>
      </c>
      <c r="J23" s="64">
        <f t="shared" si="0"/>
        <v>0.06060185185185185</v>
      </c>
      <c r="K23" s="115">
        <v>0.16827546296296295</v>
      </c>
      <c r="L23" s="63" t="s">
        <v>149</v>
      </c>
      <c r="M23" s="57"/>
      <c r="N23" s="57"/>
      <c r="O23" s="57"/>
      <c r="P23" s="65"/>
      <c r="Q23" s="64"/>
      <c r="R23" s="65"/>
      <c r="S23" s="149">
        <f t="shared" si="1"/>
        <v>0.06060185185185185</v>
      </c>
      <c r="T23" s="77">
        <v>12</v>
      </c>
    </row>
    <row r="24" spans="1:20" ht="19.5" customHeight="1">
      <c r="A24" s="55"/>
      <c r="B24" s="56"/>
      <c r="C24" s="19"/>
      <c r="D24" s="56"/>
      <c r="E24" s="19"/>
      <c r="F24" s="39"/>
      <c r="G24" s="56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</row>
    <row r="25" spans="1:20" ht="19.5" customHeight="1">
      <c r="A25" s="55"/>
      <c r="B25" s="56"/>
      <c r="C25" s="19"/>
      <c r="D25" s="56"/>
      <c r="E25" s="19"/>
      <c r="F25" s="39"/>
      <c r="G25" s="56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</row>
    <row r="26" spans="1:20" ht="17.25" customHeight="1" thickBot="1">
      <c r="A26" s="55"/>
      <c r="B26" s="56"/>
      <c r="C26" s="19"/>
      <c r="D26" s="56"/>
      <c r="E26" s="19"/>
      <c r="F26" s="39"/>
      <c r="G26" s="1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</row>
    <row r="27" spans="2:18" ht="21" thickBot="1">
      <c r="B27" s="211" t="s">
        <v>182</v>
      </c>
      <c r="C27" s="9" t="s">
        <v>13</v>
      </c>
      <c r="D27" s="76">
        <v>4</v>
      </c>
      <c r="E27" s="67">
        <v>0.024664351851851875</v>
      </c>
      <c r="G27" s="154"/>
      <c r="H27" s="154"/>
      <c r="I27" s="154"/>
      <c r="J27" s="154"/>
      <c r="K27" s="154"/>
      <c r="L27" s="155"/>
      <c r="M27" s="154"/>
      <c r="N27" s="156"/>
      <c r="O27" s="156"/>
      <c r="P27" s="156"/>
      <c r="Q27" s="156"/>
      <c r="R27" s="156"/>
    </row>
    <row r="28" spans="2:18" ht="21" thickBot="1">
      <c r="B28" s="212" t="s">
        <v>183</v>
      </c>
      <c r="C28" s="9" t="s">
        <v>14</v>
      </c>
      <c r="D28" s="9">
        <f>2*C46</f>
        <v>458</v>
      </c>
      <c r="E28" s="10" t="s">
        <v>17</v>
      </c>
      <c r="G28" s="151" t="s">
        <v>154</v>
      </c>
      <c r="H28" s="154"/>
      <c r="I28" s="154"/>
      <c r="J28" s="304" t="s">
        <v>170</v>
      </c>
      <c r="K28" s="304"/>
      <c r="L28" s="304"/>
      <c r="M28" s="304"/>
      <c r="N28" s="304"/>
      <c r="O28" s="304"/>
      <c r="P28" s="304"/>
      <c r="Q28" s="304"/>
      <c r="R28" s="304"/>
    </row>
    <row r="29" spans="2:19" ht="21" thickBot="1">
      <c r="B29" s="213" t="s">
        <v>51</v>
      </c>
      <c r="C29" s="9" t="s">
        <v>8</v>
      </c>
      <c r="D29" s="41">
        <f>E27*E29/100</f>
        <v>0.028117361111111138</v>
      </c>
      <c r="E29" s="10">
        <v>114</v>
      </c>
      <c r="G29" s="151"/>
      <c r="H29" s="154"/>
      <c r="I29" s="154"/>
      <c r="J29" s="154"/>
      <c r="K29" s="154"/>
      <c r="L29" s="155"/>
      <c r="M29" s="154"/>
      <c r="N29" s="156"/>
      <c r="O29" s="156"/>
      <c r="P29" s="156"/>
      <c r="Q29" s="156"/>
      <c r="R29" s="156"/>
      <c r="S29" s="66"/>
    </row>
    <row r="30" spans="2:19" ht="21" thickBot="1">
      <c r="B30" s="214"/>
      <c r="C30" s="9" t="s">
        <v>16</v>
      </c>
      <c r="D30" s="42">
        <f>E27*E30/100</f>
        <v>0.03181701388888892</v>
      </c>
      <c r="E30" s="10">
        <v>129</v>
      </c>
      <c r="G30" s="151" t="s">
        <v>155</v>
      </c>
      <c r="H30" s="154"/>
      <c r="I30" s="154"/>
      <c r="J30" s="304" t="s">
        <v>171</v>
      </c>
      <c r="K30" s="304"/>
      <c r="L30" s="304"/>
      <c r="M30" s="304"/>
      <c r="N30" s="304"/>
      <c r="O30" s="304"/>
      <c r="P30" s="304"/>
      <c r="Q30" s="304"/>
      <c r="R30" s="304"/>
      <c r="S30" s="66"/>
    </row>
    <row r="31" spans="4:18" ht="20.25">
      <c r="D31" s="5"/>
      <c r="G31" s="154"/>
      <c r="H31" s="154"/>
      <c r="I31" s="154"/>
      <c r="J31" s="154"/>
      <c r="K31" s="154"/>
      <c r="L31" s="155"/>
      <c r="M31" s="154"/>
      <c r="N31" s="156"/>
      <c r="O31" s="156"/>
      <c r="P31" s="156"/>
      <c r="Q31" s="156"/>
      <c r="R31" s="156"/>
    </row>
    <row r="32" spans="4:18" ht="20.25">
      <c r="D32" s="5"/>
      <c r="G32" s="154"/>
      <c r="H32" s="154"/>
      <c r="I32" s="154"/>
      <c r="J32" s="154"/>
      <c r="K32" s="154"/>
      <c r="L32" s="155"/>
      <c r="M32" s="154"/>
      <c r="N32" s="156"/>
      <c r="O32" s="156"/>
      <c r="P32" s="156"/>
      <c r="Q32" s="156"/>
      <c r="R32" s="156"/>
    </row>
    <row r="33" ht="18.75">
      <c r="D33" s="5"/>
    </row>
    <row r="34" spans="2:7" ht="18.75">
      <c r="B34" s="17">
        <v>2</v>
      </c>
      <c r="C34" s="5">
        <v>3</v>
      </c>
      <c r="G34" s="66"/>
    </row>
    <row r="35" spans="2:7" ht="18.75">
      <c r="B35" s="17" t="s">
        <v>8</v>
      </c>
      <c r="C35" s="5">
        <v>30</v>
      </c>
      <c r="G35" s="66"/>
    </row>
    <row r="36" spans="2:3" ht="18.75">
      <c r="B36" s="17">
        <v>2</v>
      </c>
      <c r="C36" s="5">
        <v>3</v>
      </c>
    </row>
    <row r="37" spans="2:3" ht="18.75">
      <c r="B37" s="17">
        <v>1</v>
      </c>
      <c r="C37" s="5">
        <v>10</v>
      </c>
    </row>
    <row r="38" spans="2:3" ht="18.75">
      <c r="B38" s="17">
        <v>1</v>
      </c>
      <c r="C38" s="5">
        <v>10</v>
      </c>
    </row>
    <row r="39" spans="2:3" ht="18.75">
      <c r="B39" s="17">
        <v>1</v>
      </c>
      <c r="C39" s="5">
        <v>10</v>
      </c>
    </row>
    <row r="40" spans="2:3" ht="18.75">
      <c r="B40" s="17" t="s">
        <v>10</v>
      </c>
      <c r="C40" s="5">
        <v>100</v>
      </c>
    </row>
    <row r="41" spans="2:3" ht="18.75">
      <c r="B41" s="17">
        <v>1</v>
      </c>
      <c r="C41" s="5">
        <v>10</v>
      </c>
    </row>
    <row r="42" spans="2:3" ht="18.75">
      <c r="B42" s="17">
        <v>2</v>
      </c>
      <c r="C42" s="5">
        <v>3</v>
      </c>
    </row>
    <row r="43" spans="2:3" ht="18.75">
      <c r="B43" s="17">
        <v>1</v>
      </c>
      <c r="C43" s="5">
        <v>10</v>
      </c>
    </row>
    <row r="44" spans="2:3" ht="18.75">
      <c r="B44" s="17">
        <v>1</v>
      </c>
      <c r="C44" s="5">
        <v>10</v>
      </c>
    </row>
    <row r="45" spans="2:3" ht="18.75">
      <c r="B45" s="17" t="s">
        <v>8</v>
      </c>
      <c r="C45" s="5">
        <v>30</v>
      </c>
    </row>
    <row r="46" spans="1:13" s="43" customFormat="1" ht="18.75">
      <c r="A46" s="37"/>
      <c r="B46" s="39"/>
      <c r="C46" s="39">
        <f>SUM(C34:C45)</f>
        <v>229</v>
      </c>
      <c r="E46" s="39"/>
      <c r="F46" s="39"/>
      <c r="G46" s="39"/>
      <c r="H46" s="39"/>
      <c r="I46" s="39"/>
      <c r="J46" s="39"/>
      <c r="K46" s="39"/>
      <c r="L46" s="39"/>
      <c r="M46" s="39"/>
    </row>
    <row r="47" spans="2:4" ht="18.75">
      <c r="B47" s="39"/>
      <c r="D47" s="39"/>
    </row>
  </sheetData>
  <mergeCells count="19">
    <mergeCell ref="J28:R28"/>
    <mergeCell ref="J30:R30"/>
    <mergeCell ref="L10:Q10"/>
    <mergeCell ref="R10:R11"/>
    <mergeCell ref="S10:S11"/>
    <mergeCell ref="H10:H11"/>
    <mergeCell ref="I10:I11"/>
    <mergeCell ref="J10:J11"/>
    <mergeCell ref="K10:K11"/>
    <mergeCell ref="E4:H4"/>
    <mergeCell ref="C8:D8"/>
    <mergeCell ref="J8:L8"/>
    <mergeCell ref="A10:A11"/>
    <mergeCell ref="B10:B11"/>
    <mergeCell ref="C10:C11"/>
    <mergeCell ref="D10:D11"/>
    <mergeCell ref="E10:E11"/>
    <mergeCell ref="F10:F11"/>
    <mergeCell ref="G10:G11"/>
  </mergeCells>
  <printOptions horizontalCentered="1" verticalCentered="1"/>
  <pageMargins left="0.39" right="0.4" top="0.76" bottom="0.85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zoomScale="75" zoomScaleNormal="75" workbookViewId="0" topLeftCell="A4">
      <pane xSplit="6" topLeftCell="I1" activePane="topRight" state="frozen"/>
      <selection pane="topLeft" activeCell="A1" sqref="A1"/>
      <selection pane="topRight" activeCell="D15" sqref="D15"/>
    </sheetView>
  </sheetViews>
  <sheetFormatPr defaultColWidth="9.140625" defaultRowHeight="12.75"/>
  <cols>
    <col min="1" max="1" width="4.7109375" style="40" customWidth="1"/>
    <col min="2" max="2" width="20.57421875" style="6" customWidth="1"/>
    <col min="3" max="3" width="11.140625" style="5" bestFit="1" customWidth="1"/>
    <col min="4" max="4" width="22.421875" style="6" customWidth="1"/>
    <col min="5" max="5" width="10.140625" style="5" customWidth="1"/>
    <col min="6" max="6" width="5.8515625" style="5" bestFit="1" customWidth="1"/>
    <col min="7" max="7" width="39.8515625" style="5" customWidth="1"/>
    <col min="8" max="8" width="13.00390625" style="5" bestFit="1" customWidth="1"/>
    <col min="9" max="9" width="13.140625" style="5" customWidth="1"/>
    <col min="10" max="10" width="13.28125" style="5" customWidth="1"/>
    <col min="11" max="11" width="7.57421875" style="39" bestFit="1" customWidth="1"/>
    <col min="12" max="12" width="8.140625" style="5" customWidth="1"/>
    <col min="13" max="13" width="4.140625" style="6" customWidth="1"/>
    <col min="14" max="14" width="4.00390625" style="6" customWidth="1"/>
    <col min="15" max="15" width="7.28125" style="6" customWidth="1"/>
    <col min="16" max="16" width="4.57421875" style="6" customWidth="1"/>
    <col min="17" max="17" width="10.140625" style="6" bestFit="1" customWidth="1"/>
    <col min="18" max="18" width="8.28125" style="6" bestFit="1" customWidth="1"/>
    <col min="19" max="19" width="6.7109375" style="6" bestFit="1" customWidth="1"/>
    <col min="20" max="20" width="4.57421875" style="6" customWidth="1"/>
    <col min="21" max="22" width="5.00390625" style="6" customWidth="1"/>
    <col min="23" max="16384" width="9.140625" style="6" customWidth="1"/>
  </cols>
  <sheetData>
    <row r="2" spans="5:8" ht="26.25">
      <c r="E2" s="152"/>
      <c r="F2" s="152"/>
      <c r="G2" s="152" t="s">
        <v>176</v>
      </c>
      <c r="H2" s="152"/>
    </row>
    <row r="3" spans="5:8" ht="26.25">
      <c r="E3" s="153" t="s">
        <v>168</v>
      </c>
      <c r="F3" s="153"/>
      <c r="G3" s="153"/>
      <c r="H3" s="153"/>
    </row>
    <row r="4" spans="5:8" ht="26.25">
      <c r="E4" s="194" t="s">
        <v>191</v>
      </c>
      <c r="F4" s="194"/>
      <c r="G4" s="194"/>
      <c r="H4" s="194"/>
    </row>
    <row r="5" spans="5:8" ht="26.25">
      <c r="E5" s="152"/>
      <c r="F5" s="152"/>
      <c r="G5" s="152" t="s">
        <v>169</v>
      </c>
      <c r="H5" s="152"/>
    </row>
    <row r="6" spans="3:10" ht="18.75">
      <c r="C6" s="305" t="s">
        <v>20</v>
      </c>
      <c r="D6" s="305"/>
      <c r="E6" s="39"/>
      <c r="F6" s="39"/>
      <c r="G6" s="39"/>
      <c r="H6" s="39"/>
      <c r="I6" s="39" t="s">
        <v>172</v>
      </c>
      <c r="J6" s="39"/>
    </row>
    <row r="7" spans="3:10" ht="19.5" thickBot="1">
      <c r="C7" s="39"/>
      <c r="D7" s="39"/>
      <c r="J7" s="39"/>
    </row>
    <row r="8" spans="1:22" ht="18.75" customHeight="1">
      <c r="A8" s="348" t="s">
        <v>1</v>
      </c>
      <c r="B8" s="294" t="s">
        <v>21</v>
      </c>
      <c r="C8" s="294" t="s">
        <v>22</v>
      </c>
      <c r="D8" s="294" t="s">
        <v>21</v>
      </c>
      <c r="E8" s="294" t="s">
        <v>22</v>
      </c>
      <c r="F8" s="294" t="s">
        <v>0</v>
      </c>
      <c r="G8" s="220" t="s">
        <v>181</v>
      </c>
      <c r="H8" s="301" t="s">
        <v>23</v>
      </c>
      <c r="I8" s="294" t="s">
        <v>24</v>
      </c>
      <c r="J8" s="220" t="s">
        <v>36</v>
      </c>
      <c r="K8" s="335" t="s">
        <v>25</v>
      </c>
      <c r="L8" s="331"/>
      <c r="M8" s="331"/>
      <c r="N8" s="331"/>
      <c r="O8" s="359"/>
      <c r="P8" s="318"/>
      <c r="Q8" s="360" t="s">
        <v>161</v>
      </c>
      <c r="R8" s="296" t="s">
        <v>6</v>
      </c>
      <c r="S8" s="335" t="s">
        <v>7</v>
      </c>
      <c r="T8" s="369"/>
      <c r="U8" s="369"/>
      <c r="V8" s="370"/>
    </row>
    <row r="9" spans="1:22" ht="23.25" customHeight="1" thickBot="1">
      <c r="A9" s="366"/>
      <c r="B9" s="295"/>
      <c r="C9" s="295"/>
      <c r="D9" s="295"/>
      <c r="E9" s="295"/>
      <c r="F9" s="295"/>
      <c r="G9" s="358"/>
      <c r="H9" s="302"/>
      <c r="I9" s="295"/>
      <c r="J9" s="358"/>
      <c r="K9" s="14">
        <v>1</v>
      </c>
      <c r="L9" s="15">
        <v>2</v>
      </c>
      <c r="M9" s="15">
        <v>3</v>
      </c>
      <c r="N9" s="15">
        <v>4</v>
      </c>
      <c r="O9" s="53">
        <v>5</v>
      </c>
      <c r="P9" s="16">
        <v>6</v>
      </c>
      <c r="Q9" s="361"/>
      <c r="R9" s="297"/>
      <c r="S9" s="14" t="s">
        <v>68</v>
      </c>
      <c r="T9" s="15" t="s">
        <v>9</v>
      </c>
      <c r="U9" s="15" t="s">
        <v>54</v>
      </c>
      <c r="V9" s="16" t="s">
        <v>11</v>
      </c>
    </row>
    <row r="10" spans="1:22" ht="19.5" customHeight="1">
      <c r="A10" s="143">
        <v>54</v>
      </c>
      <c r="B10" s="45" t="s">
        <v>107</v>
      </c>
      <c r="C10" s="17">
        <v>1</v>
      </c>
      <c r="D10" s="45" t="s">
        <v>42</v>
      </c>
      <c r="E10" s="17" t="s">
        <v>8</v>
      </c>
      <c r="F10" s="11" t="s">
        <v>54</v>
      </c>
      <c r="G10" s="205" t="s">
        <v>108</v>
      </c>
      <c r="H10" s="63">
        <v>0.6223842592592593</v>
      </c>
      <c r="I10" s="57">
        <v>0.6006944444444444</v>
      </c>
      <c r="J10" s="64">
        <f aca="true" t="shared" si="0" ref="J10:J33">H10-I10</f>
        <v>0.02168981481481491</v>
      </c>
      <c r="K10" s="63"/>
      <c r="L10" s="57"/>
      <c r="M10" s="57"/>
      <c r="N10" s="57"/>
      <c r="O10" s="65"/>
      <c r="P10" s="64"/>
      <c r="Q10" s="65"/>
      <c r="R10" s="149">
        <f aca="true" t="shared" si="1" ref="R10:R34">J10-Q10</f>
        <v>0.02168981481481491</v>
      </c>
      <c r="S10" s="85">
        <v>1</v>
      </c>
      <c r="T10" s="77"/>
      <c r="U10" s="77">
        <v>1</v>
      </c>
      <c r="V10" s="68"/>
    </row>
    <row r="11" spans="1:22" ht="22.5" customHeight="1">
      <c r="A11" s="143">
        <v>62</v>
      </c>
      <c r="B11" s="45" t="s">
        <v>163</v>
      </c>
      <c r="C11" s="17">
        <v>2</v>
      </c>
      <c r="D11" s="45" t="s">
        <v>41</v>
      </c>
      <c r="E11" s="17" t="s">
        <v>10</v>
      </c>
      <c r="F11" s="11" t="s">
        <v>9</v>
      </c>
      <c r="G11" s="205" t="s">
        <v>105</v>
      </c>
      <c r="H11" s="63">
        <v>0.5068518518518519</v>
      </c>
      <c r="I11" s="57">
        <v>0.48125</v>
      </c>
      <c r="J11" s="64">
        <f t="shared" si="0"/>
        <v>0.025601851851851876</v>
      </c>
      <c r="K11" s="63"/>
      <c r="L11" s="57"/>
      <c r="M11" s="57"/>
      <c r="N11" s="57"/>
      <c r="O11" s="65"/>
      <c r="P11" s="64"/>
      <c r="Q11" s="65">
        <v>0.0009375</v>
      </c>
      <c r="R11" s="149">
        <f t="shared" si="1"/>
        <v>0.024664351851851875</v>
      </c>
      <c r="S11" s="85">
        <v>2</v>
      </c>
      <c r="T11" s="77">
        <v>1</v>
      </c>
      <c r="U11" s="77"/>
      <c r="V11" s="68"/>
    </row>
    <row r="12" spans="1:22" ht="20.25" customHeight="1">
      <c r="A12" s="143">
        <v>51</v>
      </c>
      <c r="B12" s="45" t="s">
        <v>100</v>
      </c>
      <c r="C12" s="17" t="s">
        <v>8</v>
      </c>
      <c r="D12" s="45" t="s">
        <v>101</v>
      </c>
      <c r="E12" s="17">
        <v>1</v>
      </c>
      <c r="F12" s="11" t="s">
        <v>9</v>
      </c>
      <c r="G12" s="208" t="s">
        <v>99</v>
      </c>
      <c r="H12" s="63">
        <v>0.4271412037037037</v>
      </c>
      <c r="I12" s="57">
        <v>0.40069444444444446</v>
      </c>
      <c r="J12" s="64">
        <f t="shared" si="0"/>
        <v>0.02644675925925921</v>
      </c>
      <c r="K12" s="63"/>
      <c r="L12" s="57"/>
      <c r="M12" s="57"/>
      <c r="N12" s="57"/>
      <c r="O12" s="65"/>
      <c r="P12" s="64"/>
      <c r="Q12" s="65"/>
      <c r="R12" s="149">
        <f t="shared" si="1"/>
        <v>0.02644675925925921</v>
      </c>
      <c r="S12" s="85">
        <v>3</v>
      </c>
      <c r="T12" s="77">
        <v>2</v>
      </c>
      <c r="U12" s="77"/>
      <c r="V12" s="68"/>
    </row>
    <row r="13" spans="1:22" ht="20.25" customHeight="1">
      <c r="A13" s="143">
        <v>72</v>
      </c>
      <c r="B13" s="45" t="s">
        <v>111</v>
      </c>
      <c r="C13" s="17">
        <v>2</v>
      </c>
      <c r="D13" s="45" t="s">
        <v>117</v>
      </c>
      <c r="E13" s="17">
        <v>2</v>
      </c>
      <c r="F13" s="11" t="s">
        <v>9</v>
      </c>
      <c r="G13" s="205" t="s">
        <v>112</v>
      </c>
      <c r="H13" s="63">
        <v>0.5956597222222222</v>
      </c>
      <c r="I13" s="57">
        <v>0.5645833333333333</v>
      </c>
      <c r="J13" s="64">
        <f t="shared" si="0"/>
        <v>0.031076388888888862</v>
      </c>
      <c r="K13" s="63"/>
      <c r="L13" s="57"/>
      <c r="M13" s="57"/>
      <c r="N13" s="57"/>
      <c r="O13" s="65"/>
      <c r="P13" s="64"/>
      <c r="Q13" s="65">
        <v>0.0011574074074074073</v>
      </c>
      <c r="R13" s="149">
        <f t="shared" si="1"/>
        <v>0.029918981481481456</v>
      </c>
      <c r="S13" s="85">
        <v>4</v>
      </c>
      <c r="T13" s="77">
        <v>3</v>
      </c>
      <c r="U13" s="77"/>
      <c r="V13" s="68"/>
    </row>
    <row r="14" spans="1:22" ht="20.25" customHeight="1">
      <c r="A14" s="143">
        <v>56</v>
      </c>
      <c r="B14" s="45" t="s">
        <v>40</v>
      </c>
      <c r="C14" s="17" t="s">
        <v>10</v>
      </c>
      <c r="D14" s="45" t="s">
        <v>104</v>
      </c>
      <c r="E14" s="17">
        <v>1</v>
      </c>
      <c r="F14" s="11" t="s">
        <v>11</v>
      </c>
      <c r="G14" s="205" t="s">
        <v>105</v>
      </c>
      <c r="H14" s="63">
        <v>0.4542361111111111</v>
      </c>
      <c r="I14" s="57">
        <v>0.42083333333333334</v>
      </c>
      <c r="J14" s="64">
        <f t="shared" si="0"/>
        <v>0.03340277777777778</v>
      </c>
      <c r="K14" s="63"/>
      <c r="L14" s="57"/>
      <c r="M14" s="57"/>
      <c r="N14" s="57"/>
      <c r="O14" s="65"/>
      <c r="P14" s="64"/>
      <c r="Q14" s="65"/>
      <c r="R14" s="149">
        <f t="shared" si="1"/>
        <v>0.03340277777777778</v>
      </c>
      <c r="S14" s="85">
        <v>5</v>
      </c>
      <c r="T14" s="77"/>
      <c r="U14" s="77"/>
      <c r="V14" s="68">
        <v>1</v>
      </c>
    </row>
    <row r="15" spans="1:22" ht="20.25" customHeight="1">
      <c r="A15" s="143">
        <v>61</v>
      </c>
      <c r="B15" s="45" t="s">
        <v>160</v>
      </c>
      <c r="C15" s="17">
        <v>1</v>
      </c>
      <c r="D15" s="45" t="s">
        <v>118</v>
      </c>
      <c r="E15" s="17">
        <v>1</v>
      </c>
      <c r="F15" s="11" t="s">
        <v>9</v>
      </c>
      <c r="G15" s="206" t="s">
        <v>119</v>
      </c>
      <c r="H15" s="63">
        <v>0.5067939814814815</v>
      </c>
      <c r="I15" s="57">
        <v>0.47291666666666665</v>
      </c>
      <c r="J15" s="64">
        <f t="shared" si="0"/>
        <v>0.03387731481481482</v>
      </c>
      <c r="K15" s="63"/>
      <c r="L15" s="57"/>
      <c r="M15" s="57"/>
      <c r="N15" s="57"/>
      <c r="O15" s="65"/>
      <c r="P15" s="64"/>
      <c r="Q15" s="65"/>
      <c r="R15" s="149">
        <f t="shared" si="1"/>
        <v>0.03387731481481482</v>
      </c>
      <c r="S15" s="85">
        <v>6</v>
      </c>
      <c r="T15" s="77">
        <v>4</v>
      </c>
      <c r="U15" s="77"/>
      <c r="V15" s="68"/>
    </row>
    <row r="16" spans="1:22" ht="20.25" customHeight="1">
      <c r="A16" s="143">
        <v>73</v>
      </c>
      <c r="B16" s="45" t="s">
        <v>80</v>
      </c>
      <c r="C16" s="17">
        <v>1</v>
      </c>
      <c r="D16" s="45" t="s">
        <v>81</v>
      </c>
      <c r="E16" s="17">
        <v>1</v>
      </c>
      <c r="F16" s="11" t="s">
        <v>11</v>
      </c>
      <c r="G16" s="205" t="s">
        <v>82</v>
      </c>
      <c r="H16" s="63">
        <v>0.6121064814814815</v>
      </c>
      <c r="I16" s="57">
        <v>0.5743055555555555</v>
      </c>
      <c r="J16" s="64">
        <f t="shared" si="0"/>
        <v>0.03780092592592599</v>
      </c>
      <c r="K16" s="63"/>
      <c r="L16" s="57"/>
      <c r="M16" s="57"/>
      <c r="N16" s="57"/>
      <c r="O16" s="65"/>
      <c r="P16" s="64"/>
      <c r="Q16" s="65"/>
      <c r="R16" s="149">
        <f t="shared" si="1"/>
        <v>0.03780092592592599</v>
      </c>
      <c r="S16" s="85">
        <v>7</v>
      </c>
      <c r="T16" s="77"/>
      <c r="U16" s="77"/>
      <c r="V16" s="68">
        <v>2</v>
      </c>
    </row>
    <row r="17" spans="1:22" ht="20.25" customHeight="1">
      <c r="A17" s="143">
        <v>75</v>
      </c>
      <c r="B17" s="45" t="s">
        <v>30</v>
      </c>
      <c r="C17" s="17">
        <v>1</v>
      </c>
      <c r="D17" s="45" t="s">
        <v>38</v>
      </c>
      <c r="E17" s="17" t="s">
        <v>8</v>
      </c>
      <c r="F17" s="11" t="s">
        <v>11</v>
      </c>
      <c r="G17" s="205" t="s">
        <v>77</v>
      </c>
      <c r="H17" s="63">
        <v>0.635636574074074</v>
      </c>
      <c r="I17" s="57">
        <v>0.5902777777777778</v>
      </c>
      <c r="J17" s="64">
        <f t="shared" si="0"/>
        <v>0.045358796296296244</v>
      </c>
      <c r="K17" s="63"/>
      <c r="L17" s="57"/>
      <c r="M17" s="57"/>
      <c r="N17" s="57"/>
      <c r="O17" s="65"/>
      <c r="P17" s="64"/>
      <c r="Q17" s="65">
        <v>0.002488425925925926</v>
      </c>
      <c r="R17" s="149">
        <f t="shared" si="1"/>
        <v>0.042870370370370316</v>
      </c>
      <c r="S17" s="85">
        <v>8</v>
      </c>
      <c r="T17" s="77"/>
      <c r="U17" s="77"/>
      <c r="V17" s="68">
        <v>3</v>
      </c>
    </row>
    <row r="18" spans="1:22" ht="18" customHeight="1">
      <c r="A18" s="143">
        <v>65</v>
      </c>
      <c r="B18" s="45" t="s">
        <v>61</v>
      </c>
      <c r="C18" s="17">
        <v>1</v>
      </c>
      <c r="D18" s="45" t="s">
        <v>120</v>
      </c>
      <c r="E18" s="17" t="s">
        <v>8</v>
      </c>
      <c r="F18" s="11" t="s">
        <v>11</v>
      </c>
      <c r="G18" s="207" t="s">
        <v>188</v>
      </c>
      <c r="H18" s="63">
        <v>0.5549305555555556</v>
      </c>
      <c r="I18" s="57">
        <v>0.5111111111111112</v>
      </c>
      <c r="J18" s="64">
        <f t="shared" si="0"/>
        <v>0.04381944444444441</v>
      </c>
      <c r="K18" s="63"/>
      <c r="L18" s="57"/>
      <c r="M18" s="57"/>
      <c r="N18" s="57"/>
      <c r="O18" s="65"/>
      <c r="P18" s="64"/>
      <c r="Q18" s="65"/>
      <c r="R18" s="149">
        <f t="shared" si="1"/>
        <v>0.04381944444444441</v>
      </c>
      <c r="S18" s="85">
        <v>9</v>
      </c>
      <c r="T18" s="77"/>
      <c r="U18" s="77"/>
      <c r="V18" s="68">
        <v>4</v>
      </c>
    </row>
    <row r="19" spans="1:22" ht="20.25" customHeight="1">
      <c r="A19" s="143">
        <v>58</v>
      </c>
      <c r="B19" s="45" t="s">
        <v>97</v>
      </c>
      <c r="C19" s="17">
        <v>1</v>
      </c>
      <c r="D19" s="45" t="s">
        <v>98</v>
      </c>
      <c r="E19" s="17">
        <v>1</v>
      </c>
      <c r="F19" s="11" t="s">
        <v>9</v>
      </c>
      <c r="G19" s="209" t="s">
        <v>99</v>
      </c>
      <c r="H19" s="63">
        <v>0.4980902777777778</v>
      </c>
      <c r="I19" s="57">
        <v>0.4534722222222222</v>
      </c>
      <c r="J19" s="64">
        <f t="shared" si="0"/>
        <v>0.04461805555555559</v>
      </c>
      <c r="K19" s="63"/>
      <c r="L19" s="57"/>
      <c r="M19" s="57"/>
      <c r="N19" s="57"/>
      <c r="O19" s="65"/>
      <c r="P19" s="64"/>
      <c r="Q19" s="65"/>
      <c r="R19" s="149">
        <f t="shared" si="1"/>
        <v>0.04461805555555559</v>
      </c>
      <c r="S19" s="85">
        <v>10</v>
      </c>
      <c r="T19" s="77">
        <v>5</v>
      </c>
      <c r="U19" s="77"/>
      <c r="V19" s="68"/>
    </row>
    <row r="20" spans="1:22" ht="20.25" customHeight="1">
      <c r="A20" s="143">
        <v>57</v>
      </c>
      <c r="B20" s="45" t="s">
        <v>66</v>
      </c>
      <c r="C20" s="17">
        <v>1</v>
      </c>
      <c r="D20" s="45" t="s">
        <v>39</v>
      </c>
      <c r="E20" s="17" t="s">
        <v>8</v>
      </c>
      <c r="F20" s="11" t="s">
        <v>9</v>
      </c>
      <c r="G20" s="205" t="s">
        <v>77</v>
      </c>
      <c r="H20" s="57">
        <v>0.4912384259259259</v>
      </c>
      <c r="I20" s="57">
        <v>0.4465277777777778</v>
      </c>
      <c r="J20" s="64">
        <f t="shared" si="0"/>
        <v>0.044710648148148124</v>
      </c>
      <c r="K20" s="63"/>
      <c r="L20" s="57"/>
      <c r="M20" s="57"/>
      <c r="N20" s="57"/>
      <c r="O20" s="65"/>
      <c r="P20" s="64"/>
      <c r="Q20" s="65"/>
      <c r="R20" s="149">
        <f t="shared" si="1"/>
        <v>0.044710648148148124</v>
      </c>
      <c r="S20" s="85">
        <v>11</v>
      </c>
      <c r="T20" s="77">
        <v>6</v>
      </c>
      <c r="U20" s="77"/>
      <c r="V20" s="68"/>
    </row>
    <row r="21" spans="1:22" ht="19.5" customHeight="1">
      <c r="A21" s="143">
        <v>60</v>
      </c>
      <c r="B21" s="45" t="s">
        <v>78</v>
      </c>
      <c r="C21" s="17">
        <v>2</v>
      </c>
      <c r="D21" s="45" t="s">
        <v>79</v>
      </c>
      <c r="E21" s="17">
        <v>2</v>
      </c>
      <c r="F21" s="11" t="s">
        <v>9</v>
      </c>
      <c r="G21" s="205" t="s">
        <v>77</v>
      </c>
      <c r="H21" s="63">
        <v>0.5190625</v>
      </c>
      <c r="I21" s="57">
        <v>0.4680555555555555</v>
      </c>
      <c r="J21" s="64">
        <f t="shared" si="0"/>
        <v>0.05100694444444448</v>
      </c>
      <c r="K21" s="63"/>
      <c r="L21" s="57"/>
      <c r="M21" s="57"/>
      <c r="N21" s="57"/>
      <c r="O21" s="65"/>
      <c r="P21" s="64"/>
      <c r="Q21" s="65">
        <v>0.001388888888888889</v>
      </c>
      <c r="R21" s="149">
        <f t="shared" si="1"/>
        <v>0.04961805555555559</v>
      </c>
      <c r="S21" s="85">
        <v>12</v>
      </c>
      <c r="T21" s="77">
        <v>7</v>
      </c>
      <c r="U21" s="77"/>
      <c r="V21" s="68"/>
    </row>
    <row r="22" spans="1:22" ht="19.5" customHeight="1">
      <c r="A22" s="143">
        <v>63</v>
      </c>
      <c r="B22" s="45" t="s">
        <v>83</v>
      </c>
      <c r="C22" s="17">
        <v>2</v>
      </c>
      <c r="D22" s="45" t="s">
        <v>84</v>
      </c>
      <c r="E22" s="17">
        <v>2</v>
      </c>
      <c r="F22" s="11" t="s">
        <v>54</v>
      </c>
      <c r="G22" s="205" t="s">
        <v>77</v>
      </c>
      <c r="H22" s="57">
        <v>0.539525462962963</v>
      </c>
      <c r="I22" s="57">
        <v>0.4888888888888889</v>
      </c>
      <c r="J22" s="64">
        <f t="shared" si="0"/>
        <v>0.050636574074074125</v>
      </c>
      <c r="K22" s="63"/>
      <c r="L22" s="57"/>
      <c r="M22" s="57"/>
      <c r="N22" s="57"/>
      <c r="O22" s="65"/>
      <c r="P22" s="64"/>
      <c r="Q22" s="65"/>
      <c r="R22" s="149">
        <f t="shared" si="1"/>
        <v>0.050636574074074125</v>
      </c>
      <c r="S22" s="85">
        <v>13</v>
      </c>
      <c r="T22" s="77"/>
      <c r="U22" s="77">
        <v>2</v>
      </c>
      <c r="V22" s="68"/>
    </row>
    <row r="23" spans="1:22" ht="21.75" customHeight="1">
      <c r="A23" s="144">
        <v>64</v>
      </c>
      <c r="B23" s="47" t="s">
        <v>109</v>
      </c>
      <c r="C23" s="34">
        <v>2</v>
      </c>
      <c r="D23" s="47" t="s">
        <v>110</v>
      </c>
      <c r="E23" s="34">
        <v>2</v>
      </c>
      <c r="F23" s="78" t="s">
        <v>11</v>
      </c>
      <c r="G23" s="206" t="s">
        <v>59</v>
      </c>
      <c r="H23" s="81">
        <v>0.5571875</v>
      </c>
      <c r="I23" s="79">
        <v>0.49722222222222223</v>
      </c>
      <c r="J23" s="64">
        <f t="shared" si="0"/>
        <v>0.059965277777777715</v>
      </c>
      <c r="K23" s="81"/>
      <c r="L23" s="79"/>
      <c r="M23" s="79"/>
      <c r="N23" s="79"/>
      <c r="O23" s="83"/>
      <c r="P23" s="82"/>
      <c r="Q23" s="83"/>
      <c r="R23" s="149">
        <f t="shared" si="1"/>
        <v>0.059965277777777715</v>
      </c>
      <c r="S23" s="85">
        <v>14</v>
      </c>
      <c r="T23" s="80"/>
      <c r="U23" s="80"/>
      <c r="V23" s="84">
        <v>5</v>
      </c>
    </row>
    <row r="24" spans="1:22" ht="20.25" customHeight="1">
      <c r="A24" s="143">
        <v>74</v>
      </c>
      <c r="B24" s="45" t="s">
        <v>90</v>
      </c>
      <c r="C24" s="17">
        <v>2</v>
      </c>
      <c r="D24" s="45" t="s">
        <v>91</v>
      </c>
      <c r="E24" s="17">
        <v>2</v>
      </c>
      <c r="F24" s="11" t="s">
        <v>11</v>
      </c>
      <c r="G24" s="205" t="s">
        <v>185</v>
      </c>
      <c r="H24" s="63">
        <v>0.6483217592592593</v>
      </c>
      <c r="I24" s="57">
        <v>0.58125</v>
      </c>
      <c r="J24" s="64">
        <f t="shared" si="0"/>
        <v>0.06707175925925923</v>
      </c>
      <c r="K24" s="63"/>
      <c r="L24" s="57"/>
      <c r="M24" s="57"/>
      <c r="N24" s="57"/>
      <c r="O24" s="65"/>
      <c r="P24" s="64"/>
      <c r="Q24" s="65">
        <v>0.0022337962962962967</v>
      </c>
      <c r="R24" s="149">
        <f t="shared" si="1"/>
        <v>0.06483796296296293</v>
      </c>
      <c r="S24" s="85">
        <v>15</v>
      </c>
      <c r="T24" s="77"/>
      <c r="U24" s="77"/>
      <c r="V24" s="68">
        <v>6</v>
      </c>
    </row>
    <row r="25" spans="1:22" ht="20.25" customHeight="1">
      <c r="A25" s="143">
        <v>68</v>
      </c>
      <c r="B25" s="45" t="s">
        <v>56</v>
      </c>
      <c r="C25" s="17">
        <v>2</v>
      </c>
      <c r="D25" s="45" t="s">
        <v>116</v>
      </c>
      <c r="E25" s="17">
        <v>2</v>
      </c>
      <c r="F25" s="11" t="s">
        <v>9</v>
      </c>
      <c r="G25" s="205" t="s">
        <v>115</v>
      </c>
      <c r="H25" s="63">
        <v>0.6095486111111111</v>
      </c>
      <c r="I25" s="57">
        <v>0.5340277777777778</v>
      </c>
      <c r="J25" s="64">
        <f t="shared" si="0"/>
        <v>0.07552083333333337</v>
      </c>
      <c r="K25" s="63"/>
      <c r="L25" s="57"/>
      <c r="M25" s="57"/>
      <c r="N25" s="57"/>
      <c r="O25" s="65"/>
      <c r="P25" s="64"/>
      <c r="Q25" s="65"/>
      <c r="R25" s="149">
        <f t="shared" si="1"/>
        <v>0.07552083333333337</v>
      </c>
      <c r="S25" s="85">
        <v>16</v>
      </c>
      <c r="T25" s="77">
        <v>8</v>
      </c>
      <c r="U25" s="77"/>
      <c r="V25" s="68"/>
    </row>
    <row r="26" spans="1:22" ht="20.25" customHeight="1">
      <c r="A26" s="143">
        <v>67</v>
      </c>
      <c r="B26" s="45" t="s">
        <v>75</v>
      </c>
      <c r="C26" s="17">
        <v>2</v>
      </c>
      <c r="D26" s="45" t="s">
        <v>76</v>
      </c>
      <c r="E26" s="17">
        <v>2</v>
      </c>
      <c r="F26" s="11" t="s">
        <v>11</v>
      </c>
      <c r="G26" s="206" t="s">
        <v>77</v>
      </c>
      <c r="H26" s="63">
        <v>0.6174884259259259</v>
      </c>
      <c r="I26" s="57">
        <v>0.5298611111111111</v>
      </c>
      <c r="J26" s="64">
        <f t="shared" si="0"/>
        <v>0.08762731481481478</v>
      </c>
      <c r="K26" s="63"/>
      <c r="L26" s="57"/>
      <c r="M26" s="57"/>
      <c r="N26" s="57"/>
      <c r="O26" s="65"/>
      <c r="P26" s="64"/>
      <c r="Q26" s="65"/>
      <c r="R26" s="149">
        <f t="shared" si="1"/>
        <v>0.08762731481481478</v>
      </c>
      <c r="S26" s="85">
        <v>17</v>
      </c>
      <c r="T26" s="77"/>
      <c r="U26" s="77"/>
      <c r="V26" s="68">
        <v>7</v>
      </c>
    </row>
    <row r="27" spans="1:22" ht="20.25" customHeight="1">
      <c r="A27" s="145">
        <v>53</v>
      </c>
      <c r="B27" s="45" t="s">
        <v>85</v>
      </c>
      <c r="C27" s="17">
        <v>2</v>
      </c>
      <c r="D27" s="45" t="s">
        <v>86</v>
      </c>
      <c r="E27" s="17">
        <v>2</v>
      </c>
      <c r="F27" s="11" t="s">
        <v>9</v>
      </c>
      <c r="G27" s="206" t="s">
        <v>186</v>
      </c>
      <c r="H27" s="63">
        <v>0.5167708333333333</v>
      </c>
      <c r="I27" s="57">
        <v>0.4270833333333333</v>
      </c>
      <c r="J27" s="64">
        <f t="shared" si="0"/>
        <v>0.08968749999999998</v>
      </c>
      <c r="K27" s="63"/>
      <c r="L27" s="57"/>
      <c r="M27" s="57"/>
      <c r="N27" s="57"/>
      <c r="O27" s="65"/>
      <c r="P27" s="64"/>
      <c r="Q27" s="65"/>
      <c r="R27" s="149">
        <f t="shared" si="1"/>
        <v>0.08968749999999998</v>
      </c>
      <c r="S27" s="85">
        <v>18</v>
      </c>
      <c r="T27" s="77">
        <v>9</v>
      </c>
      <c r="U27" s="77"/>
      <c r="V27" s="68"/>
    </row>
    <row r="28" spans="1:22" ht="21.75" customHeight="1">
      <c r="A28" s="143">
        <v>59</v>
      </c>
      <c r="B28" s="45" t="s">
        <v>92</v>
      </c>
      <c r="C28" s="17">
        <v>1</v>
      </c>
      <c r="D28" s="45" t="s">
        <v>93</v>
      </c>
      <c r="E28" s="17">
        <v>2</v>
      </c>
      <c r="F28" s="11" t="s">
        <v>11</v>
      </c>
      <c r="G28" s="205" t="s">
        <v>94</v>
      </c>
      <c r="H28" s="63">
        <v>0.5699305555555555</v>
      </c>
      <c r="I28" s="57">
        <v>0.4597222222222222</v>
      </c>
      <c r="J28" s="64">
        <f t="shared" si="0"/>
        <v>0.1102083333333333</v>
      </c>
      <c r="K28" s="63"/>
      <c r="L28" s="57"/>
      <c r="M28" s="57"/>
      <c r="N28" s="57"/>
      <c r="O28" s="65"/>
      <c r="P28" s="64"/>
      <c r="Q28" s="65"/>
      <c r="R28" s="149">
        <f t="shared" si="1"/>
        <v>0.1102083333333333</v>
      </c>
      <c r="S28" s="85">
        <v>19</v>
      </c>
      <c r="T28" s="77"/>
      <c r="U28" s="77"/>
      <c r="V28" s="68">
        <v>8</v>
      </c>
    </row>
    <row r="29" spans="1:22" ht="17.25" customHeight="1">
      <c r="A29" s="143">
        <v>71</v>
      </c>
      <c r="B29" s="45" t="s">
        <v>113</v>
      </c>
      <c r="C29" s="17">
        <v>2</v>
      </c>
      <c r="D29" s="45" t="s">
        <v>114</v>
      </c>
      <c r="E29" s="17">
        <v>2</v>
      </c>
      <c r="F29" s="11" t="s">
        <v>11</v>
      </c>
      <c r="G29" s="205" t="s">
        <v>187</v>
      </c>
      <c r="H29" s="63">
        <v>0.6552777777777777</v>
      </c>
      <c r="I29" s="57">
        <v>0.5569444444444445</v>
      </c>
      <c r="J29" s="64">
        <f>H29-I29</f>
        <v>0.09833333333333327</v>
      </c>
      <c r="K29" s="141"/>
      <c r="L29" s="57"/>
      <c r="M29" s="57"/>
      <c r="N29" s="57"/>
      <c r="O29" s="65"/>
      <c r="P29" s="64"/>
      <c r="Q29" s="65"/>
      <c r="R29" s="149">
        <f t="shared" si="1"/>
        <v>0.09833333333333327</v>
      </c>
      <c r="S29" s="85">
        <v>24</v>
      </c>
      <c r="T29" s="77"/>
      <c r="U29" s="77"/>
      <c r="V29" s="68">
        <v>9</v>
      </c>
    </row>
    <row r="30" spans="1:22" ht="20.25" customHeight="1">
      <c r="A30" s="143">
        <v>52</v>
      </c>
      <c r="B30" s="45" t="s">
        <v>95</v>
      </c>
      <c r="C30" s="17">
        <v>2</v>
      </c>
      <c r="D30" s="45" t="s">
        <v>96</v>
      </c>
      <c r="E30" s="17">
        <v>2</v>
      </c>
      <c r="F30" s="11" t="s">
        <v>9</v>
      </c>
      <c r="G30" s="206" t="s">
        <v>94</v>
      </c>
      <c r="H30" s="63">
        <v>0.5350115740740741</v>
      </c>
      <c r="I30" s="57">
        <v>0.4083333333333334</v>
      </c>
      <c r="J30" s="64">
        <f t="shared" si="0"/>
        <v>0.1266782407407407</v>
      </c>
      <c r="K30" s="63"/>
      <c r="L30" s="57"/>
      <c r="M30" s="57"/>
      <c r="N30" s="57"/>
      <c r="O30" s="65"/>
      <c r="P30" s="64"/>
      <c r="Q30" s="65"/>
      <c r="R30" s="149">
        <f t="shared" si="1"/>
        <v>0.1266782407407407</v>
      </c>
      <c r="S30" s="85">
        <v>20</v>
      </c>
      <c r="T30" s="77">
        <v>10</v>
      </c>
      <c r="U30" s="77"/>
      <c r="V30" s="68"/>
    </row>
    <row r="31" spans="1:22" ht="20.25" customHeight="1">
      <c r="A31" s="145">
        <v>66</v>
      </c>
      <c r="B31" s="101" t="s">
        <v>87</v>
      </c>
      <c r="C31" s="17">
        <v>1</v>
      </c>
      <c r="D31" s="45" t="s">
        <v>88</v>
      </c>
      <c r="E31" s="17">
        <v>2</v>
      </c>
      <c r="F31" s="11" t="s">
        <v>9</v>
      </c>
      <c r="G31" s="205" t="s">
        <v>146</v>
      </c>
      <c r="H31" s="63">
        <v>0.5688888888888889</v>
      </c>
      <c r="I31" s="57">
        <v>0.5159722222222222</v>
      </c>
      <c r="J31" s="64">
        <f t="shared" si="0"/>
        <v>0.05291666666666672</v>
      </c>
      <c r="K31" s="63"/>
      <c r="L31" s="57"/>
      <c r="M31" s="57"/>
      <c r="N31" s="57"/>
      <c r="O31" s="65" t="s">
        <v>149</v>
      </c>
      <c r="P31" s="64"/>
      <c r="Q31" s="65">
        <v>0.0010416666666666667</v>
      </c>
      <c r="R31" s="149">
        <f t="shared" si="1"/>
        <v>0.05187500000000005</v>
      </c>
      <c r="S31" s="85">
        <v>21</v>
      </c>
      <c r="T31" s="77">
        <v>11</v>
      </c>
      <c r="U31" s="77"/>
      <c r="V31" s="68"/>
    </row>
    <row r="32" spans="1:22" ht="18.75">
      <c r="A32" s="143">
        <v>70</v>
      </c>
      <c r="B32" s="56" t="s">
        <v>62</v>
      </c>
      <c r="C32" s="17">
        <v>1</v>
      </c>
      <c r="D32" s="45" t="s">
        <v>89</v>
      </c>
      <c r="E32" s="17">
        <v>1</v>
      </c>
      <c r="F32" s="11" t="s">
        <v>54</v>
      </c>
      <c r="G32" s="205" t="s">
        <v>146</v>
      </c>
      <c r="H32" s="57">
        <v>0.6637847222222223</v>
      </c>
      <c r="I32" s="57">
        <v>0.6090277777777778</v>
      </c>
      <c r="J32" s="64">
        <f t="shared" si="0"/>
        <v>0.054756944444444455</v>
      </c>
      <c r="K32" s="63"/>
      <c r="L32" s="57"/>
      <c r="M32" s="57"/>
      <c r="N32" s="57"/>
      <c r="O32" s="65" t="s">
        <v>149</v>
      </c>
      <c r="P32" s="64"/>
      <c r="Q32" s="65"/>
      <c r="R32" s="149">
        <f t="shared" si="1"/>
        <v>0.054756944444444455</v>
      </c>
      <c r="S32" s="85">
        <v>22</v>
      </c>
      <c r="T32" s="77"/>
      <c r="U32" s="77">
        <v>3</v>
      </c>
      <c r="V32" s="68"/>
    </row>
    <row r="33" spans="1:22" ht="19.5" customHeight="1">
      <c r="A33" s="143">
        <v>55</v>
      </c>
      <c r="B33" s="45" t="s">
        <v>121</v>
      </c>
      <c r="C33" s="17">
        <v>2</v>
      </c>
      <c r="D33" s="45" t="s">
        <v>122</v>
      </c>
      <c r="E33" s="17">
        <v>1</v>
      </c>
      <c r="F33" s="11" t="s">
        <v>9</v>
      </c>
      <c r="G33" s="206" t="s">
        <v>184</v>
      </c>
      <c r="H33" s="63">
        <v>0.477962962962963</v>
      </c>
      <c r="I33" s="57">
        <v>0.4173611111111111</v>
      </c>
      <c r="J33" s="64">
        <f t="shared" si="0"/>
        <v>0.06060185185185185</v>
      </c>
      <c r="L33" s="63" t="s">
        <v>149</v>
      </c>
      <c r="M33" s="57"/>
      <c r="N33" s="57"/>
      <c r="O33" s="65"/>
      <c r="P33" s="64"/>
      <c r="Q33" s="65"/>
      <c r="R33" s="149">
        <f t="shared" si="1"/>
        <v>0.06060185185185185</v>
      </c>
      <c r="S33" s="85">
        <v>23</v>
      </c>
      <c r="T33" s="77">
        <v>12</v>
      </c>
      <c r="U33" s="77"/>
      <c r="V33" s="68"/>
    </row>
    <row r="34" spans="1:22" ht="20.25" customHeight="1" thickBot="1">
      <c r="A34" s="121">
        <v>69</v>
      </c>
      <c r="B34" s="46" t="s">
        <v>102</v>
      </c>
      <c r="C34" s="15">
        <v>1</v>
      </c>
      <c r="D34" s="46" t="s">
        <v>103</v>
      </c>
      <c r="E34" s="15">
        <v>1</v>
      </c>
      <c r="F34" s="86" t="s">
        <v>9</v>
      </c>
      <c r="G34" s="210" t="s">
        <v>99</v>
      </c>
      <c r="H34" s="117"/>
      <c r="I34" s="118"/>
      <c r="J34" s="119"/>
      <c r="K34" s="117" t="s">
        <v>162</v>
      </c>
      <c r="L34" s="118"/>
      <c r="M34" s="118"/>
      <c r="N34" s="118"/>
      <c r="O34" s="142"/>
      <c r="P34" s="119"/>
      <c r="Q34" s="142"/>
      <c r="R34" s="150">
        <f t="shared" si="1"/>
        <v>0</v>
      </c>
      <c r="S34" s="146"/>
      <c r="T34" s="147"/>
      <c r="U34" s="147"/>
      <c r="V34" s="148"/>
    </row>
    <row r="35" spans="1:22" ht="17.25" customHeight="1" thickBot="1">
      <c r="A35" s="55"/>
      <c r="B35" s="56"/>
      <c r="C35" s="19"/>
      <c r="D35" s="56"/>
      <c r="E35" s="19"/>
      <c r="F35" s="39"/>
      <c r="G35" s="1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  <c r="T35" s="71"/>
      <c r="U35" s="71"/>
      <c r="V35" s="71"/>
    </row>
    <row r="36" spans="2:17" ht="21" thickBot="1">
      <c r="B36" s="211" t="s">
        <v>182</v>
      </c>
      <c r="C36" s="9" t="s">
        <v>13</v>
      </c>
      <c r="D36" s="76">
        <v>4</v>
      </c>
      <c r="E36" s="67">
        <v>0.02168981481481491</v>
      </c>
      <c r="G36" s="154"/>
      <c r="H36" s="154"/>
      <c r="I36" s="154"/>
      <c r="J36" s="154"/>
      <c r="K36" s="155"/>
      <c r="L36" s="154"/>
      <c r="M36" s="156"/>
      <c r="N36" s="156"/>
      <c r="O36" s="156"/>
      <c r="P36" s="156"/>
      <c r="Q36" s="156"/>
    </row>
    <row r="37" spans="2:17" ht="21" thickBot="1">
      <c r="B37" s="212" t="s">
        <v>183</v>
      </c>
      <c r="C37" s="9" t="s">
        <v>14</v>
      </c>
      <c r="D37" s="9">
        <f>2*C55</f>
        <v>638</v>
      </c>
      <c r="E37" s="10" t="s">
        <v>17</v>
      </c>
      <c r="G37" s="151" t="s">
        <v>154</v>
      </c>
      <c r="H37" s="154"/>
      <c r="I37" s="154"/>
      <c r="J37" s="187" t="s">
        <v>170</v>
      </c>
      <c r="K37" s="187"/>
      <c r="L37" s="187"/>
      <c r="M37" s="187"/>
      <c r="N37" s="187"/>
      <c r="O37" s="187"/>
      <c r="P37" s="187"/>
      <c r="Q37" s="187"/>
    </row>
    <row r="38" spans="2:18" ht="21" thickBot="1">
      <c r="B38" s="213" t="s">
        <v>51</v>
      </c>
      <c r="C38" s="9" t="s">
        <v>8</v>
      </c>
      <c r="D38" s="41">
        <f>E36*E38/100</f>
        <v>0.026027777777777893</v>
      </c>
      <c r="E38" s="10">
        <v>120</v>
      </c>
      <c r="G38" s="151"/>
      <c r="H38" s="154"/>
      <c r="I38" s="154"/>
      <c r="J38" s="154"/>
      <c r="K38" s="155"/>
      <c r="L38" s="154"/>
      <c r="M38" s="156"/>
      <c r="N38" s="156"/>
      <c r="O38" s="156"/>
      <c r="P38" s="156"/>
      <c r="Q38" s="156"/>
      <c r="R38" s="66"/>
    </row>
    <row r="39" spans="2:18" ht="21" thickBot="1">
      <c r="B39" s="214"/>
      <c r="C39" s="9" t="s">
        <v>16</v>
      </c>
      <c r="D39" s="42">
        <f>E36*E39/100</f>
        <v>0.02928125000000013</v>
      </c>
      <c r="E39" s="10">
        <v>135</v>
      </c>
      <c r="G39" s="151" t="s">
        <v>155</v>
      </c>
      <c r="H39" s="154"/>
      <c r="I39" s="154"/>
      <c r="J39" s="187" t="s">
        <v>171</v>
      </c>
      <c r="K39" s="187"/>
      <c r="L39" s="187"/>
      <c r="M39" s="187"/>
      <c r="N39" s="187"/>
      <c r="O39" s="187"/>
      <c r="P39" s="187"/>
      <c r="Q39" s="187"/>
      <c r="R39" s="66"/>
    </row>
    <row r="40" spans="4:17" ht="20.25">
      <c r="D40" s="5"/>
      <c r="G40" s="154"/>
      <c r="H40" s="154"/>
      <c r="I40" s="154"/>
      <c r="J40" s="154"/>
      <c r="K40" s="155"/>
      <c r="L40" s="154"/>
      <c r="M40" s="156"/>
      <c r="N40" s="156"/>
      <c r="O40" s="156"/>
      <c r="P40" s="156"/>
      <c r="Q40" s="156"/>
    </row>
    <row r="41" spans="4:17" ht="20.25">
      <c r="D41" s="5"/>
      <c r="G41" s="154"/>
      <c r="H41" s="154"/>
      <c r="I41" s="154"/>
      <c r="J41" s="154"/>
      <c r="K41" s="155"/>
      <c r="L41" s="154"/>
      <c r="M41" s="156"/>
      <c r="N41" s="156"/>
      <c r="O41" s="156"/>
      <c r="P41" s="156"/>
      <c r="Q41" s="156"/>
    </row>
    <row r="42" ht="18.75">
      <c r="D42" s="5"/>
    </row>
    <row r="43" spans="2:7" ht="18.75">
      <c r="B43" s="17">
        <v>1</v>
      </c>
      <c r="C43" s="5">
        <v>10</v>
      </c>
      <c r="G43" s="66"/>
    </row>
    <row r="44" spans="2:7" ht="18.75">
      <c r="B44" s="17">
        <v>2</v>
      </c>
      <c r="C44" s="5">
        <v>3</v>
      </c>
      <c r="G44" s="66"/>
    </row>
    <row r="45" spans="2:3" ht="18.75">
      <c r="B45" s="17" t="s">
        <v>8</v>
      </c>
      <c r="C45" s="5">
        <v>30</v>
      </c>
    </row>
    <row r="46" spans="2:3" ht="18.75">
      <c r="B46" s="17">
        <v>2</v>
      </c>
      <c r="C46" s="5">
        <v>3</v>
      </c>
    </row>
    <row r="47" spans="2:3" ht="18.75">
      <c r="B47" s="17" t="s">
        <v>10</v>
      </c>
      <c r="C47" s="5">
        <v>100</v>
      </c>
    </row>
    <row r="48" spans="2:3" ht="18.75">
      <c r="B48" s="17">
        <v>1</v>
      </c>
      <c r="C48" s="5">
        <v>10</v>
      </c>
    </row>
    <row r="49" spans="2:3" ht="18.75">
      <c r="B49" s="17" t="s">
        <v>8</v>
      </c>
      <c r="C49" s="5">
        <v>30</v>
      </c>
    </row>
    <row r="50" spans="2:3" ht="18.75">
      <c r="B50" s="17" t="s">
        <v>10</v>
      </c>
      <c r="C50" s="5">
        <v>100</v>
      </c>
    </row>
    <row r="51" spans="2:3" ht="18.75">
      <c r="B51" s="17">
        <v>1</v>
      </c>
      <c r="C51" s="5">
        <v>10</v>
      </c>
    </row>
    <row r="52" spans="2:3" ht="18.75">
      <c r="B52" s="17">
        <v>2</v>
      </c>
      <c r="C52" s="5">
        <v>3</v>
      </c>
    </row>
    <row r="53" spans="2:3" ht="18.75">
      <c r="B53" s="17">
        <v>1</v>
      </c>
      <c r="C53" s="5">
        <v>10</v>
      </c>
    </row>
    <row r="54" spans="2:3" ht="18.75">
      <c r="B54" s="17">
        <v>1</v>
      </c>
      <c r="C54" s="5">
        <v>10</v>
      </c>
    </row>
    <row r="55" spans="1:12" s="43" customFormat="1" ht="18.75">
      <c r="A55" s="37"/>
      <c r="B55" s="39"/>
      <c r="C55" s="39">
        <f>SUM(C43:C54)</f>
        <v>319</v>
      </c>
      <c r="E55" s="39"/>
      <c r="F55" s="39"/>
      <c r="G55" s="39"/>
      <c r="H55" s="39"/>
      <c r="I55" s="39"/>
      <c r="J55" s="39"/>
      <c r="K55" s="39"/>
      <c r="L55" s="39"/>
    </row>
    <row r="56" spans="2:4" ht="18.75">
      <c r="B56" s="39"/>
      <c r="D56" s="39"/>
    </row>
  </sheetData>
  <mergeCells count="16">
    <mergeCell ref="E4:H4"/>
    <mergeCell ref="C6:D6"/>
    <mergeCell ref="E8:E9"/>
    <mergeCell ref="F8:F9"/>
    <mergeCell ref="G8:G9"/>
    <mergeCell ref="H8:H9"/>
    <mergeCell ref="R8:R9"/>
    <mergeCell ref="S8:V8"/>
    <mergeCell ref="I8:I9"/>
    <mergeCell ref="J8:J9"/>
    <mergeCell ref="K8:P8"/>
    <mergeCell ref="Q8:Q9"/>
    <mergeCell ref="A8:A9"/>
    <mergeCell ref="B8:B9"/>
    <mergeCell ref="C8:C9"/>
    <mergeCell ref="D8:D9"/>
  </mergeCells>
  <printOptions/>
  <pageMargins left="0.24" right="0.24" top="0.64" bottom="0.42" header="0.25" footer="0.58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Подтеребов</cp:lastModifiedBy>
  <cp:lastPrinted>2008-12-08T18:19:01Z</cp:lastPrinted>
  <dcterms:created xsi:type="dcterms:W3CDTF">1996-10-08T23:32:33Z</dcterms:created>
  <dcterms:modified xsi:type="dcterms:W3CDTF">2008-12-10T06:01:49Z</dcterms:modified>
  <cp:category/>
  <cp:version/>
  <cp:contentType/>
  <cp:contentStatus/>
</cp:coreProperties>
</file>